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0" windowWidth="15480" windowHeight="8415" tabRatio="570" activeTab="1"/>
  </bookViews>
  <sheets>
    <sheet name="Графік Бакалавр" sheetId="1" r:id="rId1"/>
    <sheet name="План Бакалавр_2010" sheetId="2" r:id="rId2"/>
  </sheets>
  <definedNames>
    <definedName name="_xlnm.Print_Titles" localSheetId="0">'Графік Бакалавр'!$A:$BI,'Графік Бакалавр'!$10:$20</definedName>
    <definedName name="_xlnm.Print_Area" localSheetId="0">'Графік Бакалавр'!$A$1:$BI$23</definedName>
    <definedName name="_xlnm.Print_Area" localSheetId="1">'План Бакалавр_2010'!$A$1:$S$122</definedName>
  </definedNames>
  <calcPr fullCalcOnLoad="1"/>
</workbook>
</file>

<file path=xl/sharedStrings.xml><?xml version="1.0" encoding="utf-8"?>
<sst xmlns="http://schemas.openxmlformats.org/spreadsheetml/2006/main" count="414" uniqueCount="263">
  <si>
    <t>ВСЬОГО</t>
  </si>
  <si>
    <t>тижнів</t>
  </si>
  <si>
    <t>Заліків</t>
  </si>
  <si>
    <t>Самостійна робота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</si>
  <si>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</si>
  <si>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</si>
  <si>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</si>
  <si>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</si>
  <si>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</si>
  <si>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</si>
  <si>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</si>
  <si>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</si>
  <si>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</si>
  <si>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</si>
  <si>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</si>
  <si>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</si>
  <si>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</si>
  <si>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</si>
  <si>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</si>
  <si>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</si>
  <si>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</si>
  <si>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</si>
  <si>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</si>
  <si>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</si>
  <si>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</si>
  <si>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</si>
  <si>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</si>
  <si>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</si>
  <si>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</si>
  <si>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</si>
  <si>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=</t>
  </si>
  <si>
    <t>Кількість</t>
  </si>
  <si>
    <t>Форма підсумкового контролю</t>
  </si>
  <si>
    <t>III.  План  навчального  процесу</t>
  </si>
  <si>
    <t xml:space="preserve">Обсяг  роботи  студента                         (годин)                    </t>
  </si>
  <si>
    <t>УЗГОДЖЕНО</t>
  </si>
  <si>
    <t>КУРС</t>
  </si>
  <si>
    <t>Умовні позначення:</t>
  </si>
  <si>
    <t>Екзаменаційна сесія</t>
  </si>
  <si>
    <t>1  курс</t>
  </si>
  <si>
    <t>2  курс</t>
  </si>
  <si>
    <t>3  курс</t>
  </si>
  <si>
    <t>4  курс</t>
  </si>
  <si>
    <t>3</t>
  </si>
  <si>
    <t>5</t>
  </si>
  <si>
    <t>4</t>
  </si>
  <si>
    <t>Робота з викладачем</t>
  </si>
  <si>
    <t xml:space="preserve">Аудиторні заняття </t>
  </si>
  <si>
    <t>КР-5</t>
  </si>
  <si>
    <t>1     семестр</t>
  </si>
  <si>
    <t>2    семестр</t>
  </si>
  <si>
    <t>3    семестр</t>
  </si>
  <si>
    <t>4      семестр</t>
  </si>
  <si>
    <t>5     семестр</t>
  </si>
  <si>
    <t>6     семестр</t>
  </si>
  <si>
    <t>7      семестр</t>
  </si>
  <si>
    <t>8      семестр</t>
  </si>
  <si>
    <t>ЗАТВЕРДЖУЮ</t>
  </si>
  <si>
    <t>Виробничі практики</t>
  </si>
  <si>
    <t>Вища математика</t>
  </si>
  <si>
    <t>8</t>
  </si>
  <si>
    <t>7</t>
  </si>
  <si>
    <t>КР-6</t>
  </si>
  <si>
    <t>4.1</t>
  </si>
  <si>
    <t>Теоретичне навчання</t>
  </si>
  <si>
    <t>Виробнича практика</t>
  </si>
  <si>
    <t>№   п/п</t>
  </si>
  <si>
    <t xml:space="preserve">Курсові роботи та проекти  </t>
  </si>
  <si>
    <t>Термін  навчання  бакалавра  -  4 роки</t>
  </si>
  <si>
    <t>Фізика</t>
  </si>
  <si>
    <t>2д</t>
  </si>
  <si>
    <t>Схемотехнічна практика</t>
  </si>
  <si>
    <t>Курсових робіт</t>
  </si>
  <si>
    <t>Курсових проектів</t>
  </si>
  <si>
    <t>Завідувач  випускової  кафедри</t>
  </si>
  <si>
    <t>Найменування навчальних дисциплін                                                                                                                                                                                             і види навчальної роботи студента</t>
  </si>
  <si>
    <t>БАКАЛАВР</t>
  </si>
  <si>
    <t>КР-7</t>
  </si>
  <si>
    <t>КР-8</t>
  </si>
  <si>
    <t>КР-4</t>
  </si>
  <si>
    <t>ІІ. Зведені дані бюджету часу (в тижнях)</t>
  </si>
  <si>
    <t>І. Графік навчального процесу</t>
  </si>
  <si>
    <t>КР-3</t>
  </si>
  <si>
    <t>Системне програмування</t>
  </si>
  <si>
    <t>Дискретна математика</t>
  </si>
  <si>
    <t>Програмування</t>
  </si>
  <si>
    <t>Периферійні пристрої</t>
  </si>
  <si>
    <t>Системне програмне забезпечення</t>
  </si>
  <si>
    <t>Комп'ютерна схемотехніка</t>
  </si>
  <si>
    <t>Авіаційні бортові обчислювальні машини</t>
  </si>
  <si>
    <t xml:space="preserve"> </t>
  </si>
  <si>
    <t>Розподіл за курсами і семестрами</t>
  </si>
  <si>
    <t>1д</t>
  </si>
  <si>
    <t>5д</t>
  </si>
  <si>
    <t>8д</t>
  </si>
  <si>
    <t>7д</t>
  </si>
  <si>
    <t>6д</t>
  </si>
  <si>
    <t>Залік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</si>
  <si>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</si>
  <si>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4д</t>
  </si>
  <si>
    <t>3д</t>
  </si>
  <si>
    <t>КП-7</t>
  </si>
  <si>
    <t>Проректор з навчальної роботи</t>
  </si>
  <si>
    <t>Ректор</t>
  </si>
  <si>
    <t>Національний  авіаційний  університет</t>
  </si>
  <si>
    <t>І.Жуков</t>
  </si>
  <si>
    <t>Мікропроцесорні системи</t>
  </si>
  <si>
    <t>2</t>
  </si>
  <si>
    <t>КР-2</t>
  </si>
  <si>
    <t>Правознавство</t>
  </si>
  <si>
    <t>Навчальна практика</t>
  </si>
  <si>
    <t>Дипл.проектування, державний іспит</t>
  </si>
  <si>
    <t>Х</t>
  </si>
  <si>
    <t>Алгоритми та методи обчислень</t>
  </si>
  <si>
    <t>Екологія</t>
  </si>
  <si>
    <t>Архітектура комп'ютерів</t>
  </si>
  <si>
    <t>Комп'ютерні системи</t>
  </si>
  <si>
    <t xml:space="preserve">Комп’ютерні мережі </t>
  </si>
  <si>
    <t>Паралельні та розподілені обчислення</t>
  </si>
  <si>
    <t>Організація баз даних</t>
  </si>
  <si>
    <t>Захист інформації у комп’ютерних системах</t>
  </si>
  <si>
    <t>4.2</t>
  </si>
  <si>
    <t>4.3</t>
  </si>
  <si>
    <t xml:space="preserve">Декан факультету комп'ютерних систем                                                       </t>
  </si>
  <si>
    <t>О.Литвиненко</t>
  </si>
  <si>
    <t>Годин на тиждень</t>
  </si>
  <si>
    <t>5.1</t>
  </si>
  <si>
    <t>Блок А</t>
  </si>
  <si>
    <t>5.1.1</t>
  </si>
  <si>
    <t>4.5</t>
  </si>
  <si>
    <t>Блок Б</t>
  </si>
  <si>
    <t>4.6</t>
  </si>
  <si>
    <t>Теорія електричних та магнітних кіл</t>
  </si>
  <si>
    <t>6</t>
  </si>
  <si>
    <t>1</t>
  </si>
  <si>
    <t>___________________ А. Полухін</t>
  </si>
  <si>
    <t>_________________М. Кулик</t>
  </si>
  <si>
    <t>Д</t>
  </si>
  <si>
    <t>Дипломне проектування</t>
  </si>
  <si>
    <t>:</t>
  </si>
  <si>
    <t>О</t>
  </si>
  <si>
    <t>Фізичне виховання</t>
  </si>
  <si>
    <t>3.1.10</t>
  </si>
  <si>
    <t>3.1.11</t>
  </si>
  <si>
    <t>3.1.12</t>
  </si>
  <si>
    <t>3.1.13</t>
  </si>
  <si>
    <t>Інженерія програмного забезпечення</t>
  </si>
  <si>
    <t>3.1.14</t>
  </si>
  <si>
    <t>3.2.1</t>
  </si>
  <si>
    <t>Проектно-технологічна практика</t>
  </si>
  <si>
    <t>3.2.2</t>
  </si>
  <si>
    <t>Навчальні практики</t>
  </si>
  <si>
    <t xml:space="preserve">Переддипломна практика </t>
  </si>
  <si>
    <t xml:space="preserve">Дипломне проектування </t>
  </si>
  <si>
    <t>МІНІСТЕРСТВО  ОСВІТИ  І  НАУКИ, МОЛОДІ ТА СПОРТУ  УКРАЇНИ</t>
  </si>
  <si>
    <t>Галузь знань:</t>
  </si>
  <si>
    <t>Інформатика та обчислювальна техніка</t>
  </si>
  <si>
    <t>Напрям підготовки:</t>
  </si>
  <si>
    <t>6.050102</t>
  </si>
  <si>
    <t>Кваліфікація:</t>
  </si>
  <si>
    <t>::</t>
  </si>
  <si>
    <t>Навчальні заняття</t>
  </si>
  <si>
    <t>( Ф 03.02-43 )</t>
  </si>
  <si>
    <t>1.1.1</t>
  </si>
  <si>
    <t>1.1.2</t>
  </si>
  <si>
    <t>1.1.3</t>
  </si>
  <si>
    <t>1.1.4</t>
  </si>
  <si>
    <t xml:space="preserve">Історія України </t>
  </si>
  <si>
    <t>Кредитів ECTS</t>
  </si>
  <si>
    <t>Філософія</t>
  </si>
  <si>
    <t>1.2.1</t>
  </si>
  <si>
    <t>1.2.1.1</t>
  </si>
  <si>
    <t>Основи економічної теорії</t>
  </si>
  <si>
    <t>1.2.1.2</t>
  </si>
  <si>
    <t>1.2.1.3</t>
  </si>
  <si>
    <t>Основи права</t>
  </si>
  <si>
    <t>Психологія ділового спілкування</t>
  </si>
  <si>
    <t>1.2.2</t>
  </si>
  <si>
    <t>1.2.2.1</t>
  </si>
  <si>
    <t>1.2.2.2</t>
  </si>
  <si>
    <t>1.2.2.3</t>
  </si>
  <si>
    <t>Історія економічних вчень</t>
  </si>
  <si>
    <t>Етика ділового спілкування</t>
  </si>
  <si>
    <t>Теорія ймовірності та математична статистика</t>
  </si>
  <si>
    <t>3.1.2</t>
  </si>
  <si>
    <t>3.1.1</t>
  </si>
  <si>
    <t>3.2.1.1</t>
  </si>
  <si>
    <t>3.2.2.1</t>
  </si>
  <si>
    <t>3.2.2.2</t>
  </si>
  <si>
    <t>3.1.3</t>
  </si>
  <si>
    <t>3.1.4</t>
  </si>
  <si>
    <t>3.1.5</t>
  </si>
  <si>
    <t>3.1.6</t>
  </si>
  <si>
    <t>3.1.7</t>
  </si>
  <si>
    <t>3.1.8</t>
  </si>
  <si>
    <t>3.1.9</t>
  </si>
  <si>
    <t>3.2.2.3</t>
  </si>
  <si>
    <t xml:space="preserve">   6.       Семестровий контроль</t>
  </si>
  <si>
    <t xml:space="preserve">             Всього</t>
  </si>
  <si>
    <t>Ухвалено вченою радою факультету комп'ютерних систем</t>
  </si>
  <si>
    <t>3д,4д</t>
  </si>
  <si>
    <t>доля СРС</t>
  </si>
  <si>
    <t>Ауд/2</t>
  </si>
  <si>
    <t>Спеціалізовані архітектури комп'ютерів</t>
  </si>
  <si>
    <t>Адміністрування комп'ютерних мереж</t>
  </si>
  <si>
    <t>Мікроелектроніка ЕОМ</t>
  </si>
  <si>
    <t>3.1.15</t>
  </si>
  <si>
    <t>Безпека життєдіяльності</t>
  </si>
  <si>
    <t>Комп'ютерна практика</t>
  </si>
  <si>
    <t>1д,4д</t>
  </si>
  <si>
    <t>2, 3</t>
  </si>
  <si>
    <t>Експлуатація комп'ютерних систем</t>
  </si>
  <si>
    <t>Телекомунікаційні системи</t>
  </si>
  <si>
    <t xml:space="preserve">Комп'ютерна електроніка </t>
  </si>
  <si>
    <t>Інформаційні системи і структури даних</t>
  </si>
  <si>
    <t>КП-5</t>
  </si>
  <si>
    <t>Комп'ютерна логіка</t>
  </si>
  <si>
    <t>Моделювання комп'ютерних систем</t>
  </si>
  <si>
    <t>0501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</si>
  <si>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</si>
  <si>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</si>
  <si>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</si>
  <si>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</si>
  <si>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</si>
  <si>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</si>
  <si>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</si>
  <si>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</si>
  <si>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   2.        Цикл  математичної, природничо-наукової підготовки     ( 1512 / 42 ) </t>
  </si>
  <si>
    <t>4.4</t>
  </si>
  <si>
    <t>Екзаменів</t>
  </si>
  <si>
    <t>Екзамени</t>
  </si>
  <si>
    <t>4.7</t>
  </si>
  <si>
    <t>Технології цифрової обробки інформації</t>
  </si>
  <si>
    <t>Основи охорони праці</t>
  </si>
  <si>
    <t xml:space="preserve">  3.2.       Цикл практичної підготовки  ( 864 / 24 ) </t>
  </si>
  <si>
    <t>Політологія</t>
  </si>
  <si>
    <t xml:space="preserve">   3.1.     Цикл професійної підготовки  ( 2916 / 81 ) </t>
  </si>
  <si>
    <t xml:space="preserve">   3.        Цикл професійної та практичної підготовки ( 3780 / 105)</t>
  </si>
  <si>
    <t xml:space="preserve">  4.        Цикл дисциплін самостійного вибору навчального закладу  ( 1224 / 34 ) </t>
  </si>
  <si>
    <t>Технології проектування комп'ютерних систем</t>
  </si>
  <si>
    <t xml:space="preserve">    5.        Цикл  дисциплін  вільного  вибору  студентом  ( 612 / 17)</t>
  </si>
  <si>
    <t>5.1.2</t>
  </si>
  <si>
    <t>5.1.3</t>
  </si>
  <si>
    <t>5.1.4</t>
  </si>
  <si>
    <t xml:space="preserve">   1.       Цикл  гуманітарної  та  соціально-економічної  підготовки  ( 1188 / 33 )</t>
  </si>
  <si>
    <t>Російська мова (Українська мова)</t>
  </si>
  <si>
    <t>1д-3д</t>
  </si>
  <si>
    <t xml:space="preserve">Комп'ютерна  інженерія  (іноземні студенти)      </t>
  </si>
  <si>
    <t>"_____" _____________2012 р.</t>
  </si>
  <si>
    <t>"_____"____________2012 р.</t>
  </si>
  <si>
    <r>
      <t xml:space="preserve">НАВЧАЛЬНИЙ   ПЛАН                                               </t>
    </r>
    <r>
      <rPr>
        <b/>
        <sz val="18"/>
        <rFont val="Arial Cyr"/>
        <family val="2"/>
      </rPr>
      <t xml:space="preserve">          </t>
    </r>
    <r>
      <rPr>
        <b/>
        <sz val="16"/>
        <rFont val="Arial Cyr"/>
        <family val="2"/>
      </rPr>
      <t xml:space="preserve">  № НБ - 4 - 6.050102 - 1 - і  / 12</t>
    </r>
  </si>
  <si>
    <t>протокол №_____ від___________2012 р.</t>
  </si>
  <si>
    <t xml:space="preserve">   1.1.    Цикл нормативних дисциплін гуманітарної та соціально-економічної підготовки  ( 972 / 27 )</t>
  </si>
  <si>
    <t xml:space="preserve">  1.2.     Цикл вибіркових дисциплін гуманітарної та соціально-економічної підготовки  ( 216 / 6 )</t>
  </si>
  <si>
    <t>7.</t>
  </si>
  <si>
    <t>Факультатив</t>
  </si>
  <si>
    <t>7.1</t>
  </si>
  <si>
    <t>1д-4д</t>
  </si>
  <si>
    <t>3.2.3</t>
  </si>
  <si>
    <t>4.8</t>
  </si>
  <si>
    <t>Основи маркетингу</t>
  </si>
  <si>
    <t>бакалавр з комп'ютерної інженерії</t>
  </si>
  <si>
    <t>Індивідуальні заняття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</si>
</sst>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8"/>
      <name val="Arial Cyr"/>
      <family val="2"/>
    </font>
    <font>
      <i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color indexed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17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 textRotation="90"/>
    </xf>
    <xf numFmtId="0" fontId="17" fillId="0" borderId="13" xfId="0" applyFont="1" applyBorder="1" applyAlignment="1">
      <alignment horizontal="center" textRotation="90"/>
    </xf>
    <xf numFmtId="0" fontId="4" fillId="0" borderId="31" xfId="0" applyFont="1" applyBorder="1" applyAlignment="1">
      <alignment/>
    </xf>
    <xf numFmtId="0" fontId="17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 vertical="center"/>
    </xf>
    <xf numFmtId="1" fontId="19" fillId="2" borderId="28" xfId="0" applyNumberFormat="1" applyFont="1" applyFill="1" applyBorder="1" applyAlignment="1" applyProtection="1">
      <alignment vertical="center"/>
      <protection locked="0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2" borderId="5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/>
    </xf>
    <xf numFmtId="1" fontId="10" fillId="0" borderId="31" xfId="0" applyNumberFormat="1" applyFont="1" applyBorder="1" applyAlignment="1">
      <alignment horizontal="center" vertical="center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173" fontId="9" fillId="2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10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Fill="1" applyAlignment="1">
      <alignment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173" fontId="10" fillId="2" borderId="54" xfId="0" applyNumberFormat="1" applyFont="1" applyFill="1" applyBorder="1" applyAlignment="1" applyProtection="1">
      <alignment horizontal="center" vertical="center" wrapText="1"/>
      <protection locked="0"/>
    </xf>
    <xf numFmtId="173" fontId="10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>
      <alignment vertical="center" wrapText="1"/>
    </xf>
    <xf numFmtId="49" fontId="10" fillId="0" borderId="54" xfId="0" applyNumberFormat="1" applyFont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" fontId="10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>
      <alignment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173" fontId="9" fillId="0" borderId="13" xfId="0" applyNumberFormat="1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1" fontId="9" fillId="0" borderId="27" xfId="0" applyNumberFormat="1" applyFont="1" applyBorder="1" applyAlignment="1" applyProtection="1">
      <alignment horizontal="left" vertical="center"/>
      <protection locked="0"/>
    </xf>
    <xf numFmtId="1" fontId="10" fillId="0" borderId="56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" fontId="10" fillId="0" borderId="35" xfId="0" applyNumberFormat="1" applyFont="1" applyBorder="1" applyAlignment="1">
      <alignment horizontal="center" vertical="center" wrapText="1"/>
    </xf>
    <xf numFmtId="0" fontId="10" fillId="0" borderId="52" xfId="0" applyFont="1" applyBorder="1" applyAlignment="1" applyProtection="1">
      <alignment horizontal="left" vertical="center" wrapText="1"/>
      <protection locked="0"/>
    </xf>
    <xf numFmtId="1" fontId="10" fillId="0" borderId="31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46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Fill="1" applyBorder="1" applyAlignment="1" applyProtection="1">
      <alignment horizontal="left" vertical="center" wrapText="1"/>
      <protection locked="0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>
      <alignment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/>
    </xf>
    <xf numFmtId="49" fontId="10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49" fontId="10" fillId="0" borderId="57" xfId="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73" fontId="10" fillId="0" borderId="57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1" fontId="10" fillId="0" borderId="55" xfId="0" applyNumberFormat="1" applyFont="1" applyBorder="1" applyAlignment="1">
      <alignment horizontal="center" vertical="center"/>
    </xf>
    <xf numFmtId="0" fontId="10" fillId="2" borderId="54" xfId="0" applyFont="1" applyFill="1" applyBorder="1" applyAlignment="1" applyProtection="1">
      <alignment vertical="center" wrapText="1"/>
      <protection locked="0"/>
    </xf>
    <xf numFmtId="49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5" xfId="0" applyNumberFormat="1" applyFont="1" applyFill="1" applyBorder="1" applyAlignment="1">
      <alignment horizontal="center" vertical="center" wrapText="1"/>
    </xf>
    <xf numFmtId="1" fontId="10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0" borderId="54" xfId="0" applyFont="1" applyBorder="1" applyAlignment="1" applyProtection="1">
      <alignment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173" fontId="10" fillId="0" borderId="58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1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49" fontId="10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vertical="center" wrapText="1"/>
      <protection locked="0"/>
    </xf>
    <xf numFmtId="49" fontId="1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1" fontId="10" fillId="0" borderId="38" xfId="0" applyNumberFormat="1" applyFont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Border="1" applyAlignment="1">
      <alignment horizontal="center" vertical="center" wrapText="1"/>
    </xf>
    <xf numFmtId="1" fontId="10" fillId="0" borderId="56" xfId="0" applyNumberFormat="1" applyFont="1" applyBorder="1" applyAlignment="1">
      <alignment horizontal="center" vertical="center" wrapText="1"/>
    </xf>
    <xf numFmtId="173" fontId="10" fillId="0" borderId="58" xfId="0" applyNumberFormat="1" applyFont="1" applyBorder="1" applyAlignment="1" applyProtection="1">
      <alignment horizontal="center" vertical="center" wrapText="1"/>
      <protection locked="0"/>
    </xf>
    <xf numFmtId="0" fontId="10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1" xfId="0" applyNumberFormat="1" applyFont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 applyProtection="1">
      <alignment vertical="center" wrapText="1"/>
      <protection locked="0"/>
    </xf>
    <xf numFmtId="0" fontId="1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>
      <alignment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31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 applyProtection="1">
      <alignment horizontal="left" vertical="center" wrapText="1"/>
      <protection locked="0"/>
    </xf>
    <xf numFmtId="0" fontId="10" fillId="2" borderId="52" xfId="0" applyFont="1" applyFill="1" applyBorder="1" applyAlignment="1" applyProtection="1">
      <alignment horizontal="left" vertical="center" wrapText="1"/>
      <protection locked="0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>
      <alignment horizontal="left" vertical="center" wrapText="1"/>
    </xf>
    <xf numFmtId="49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center" wrapText="1"/>
    </xf>
    <xf numFmtId="0" fontId="10" fillId="0" borderId="28" xfId="0" applyFont="1" applyBorder="1" applyAlignment="1">
      <alignment wrapText="1"/>
    </xf>
    <xf numFmtId="173" fontId="10" fillId="0" borderId="13" xfId="0" applyNumberFormat="1" applyFont="1" applyBorder="1" applyAlignment="1">
      <alignment wrapText="1"/>
    </xf>
    <xf numFmtId="0" fontId="10" fillId="0" borderId="45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49" fontId="10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>
      <alignment vertical="center"/>
    </xf>
    <xf numFmtId="173" fontId="10" fillId="2" borderId="50" xfId="0" applyNumberFormat="1" applyFont="1" applyFill="1" applyBorder="1" applyAlignment="1">
      <alignment horizontal="center" vertical="center" wrapText="1"/>
    </xf>
    <xf numFmtId="0" fontId="10" fillId="2" borderId="58" xfId="0" applyFont="1" applyFill="1" applyBorder="1" applyAlignment="1" applyProtection="1">
      <alignment vertical="center" wrapText="1"/>
      <protection locked="0"/>
    </xf>
    <xf numFmtId="49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173" fontId="10" fillId="2" borderId="49" xfId="0" applyNumberFormat="1" applyFont="1" applyFill="1" applyBorder="1" applyAlignment="1">
      <alignment horizontal="center" vertical="center" wrapText="1"/>
    </xf>
    <xf numFmtId="0" fontId="10" fillId="2" borderId="50" xfId="0" applyNumberFormat="1" applyFont="1" applyFill="1" applyBorder="1" applyAlignment="1">
      <alignment horizontal="center" vertical="center" wrapText="1"/>
    </xf>
    <xf numFmtId="0" fontId="10" fillId="2" borderId="49" xfId="0" applyFont="1" applyFill="1" applyBorder="1" applyAlignment="1" applyProtection="1">
      <alignment horizontal="center" vertical="center" wrapText="1"/>
      <protection locked="0"/>
    </xf>
    <xf numFmtId="0" fontId="10" fillId="2" borderId="58" xfId="0" applyFont="1" applyFill="1" applyBorder="1" applyAlignment="1" applyProtection="1">
      <alignment horizontal="center" vertical="center" wrapText="1"/>
      <protection locked="0"/>
    </xf>
    <xf numFmtId="173" fontId="10" fillId="0" borderId="5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49" fontId="9" fillId="0" borderId="47" xfId="0" applyNumberFormat="1" applyFont="1" applyBorder="1" applyAlignment="1" applyProtection="1">
      <alignment horizontal="center" vertical="center" wrapText="1"/>
      <protection locked="0"/>
    </xf>
    <xf numFmtId="49" fontId="9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1" fontId="9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>
      <alignment vertical="center"/>
    </xf>
    <xf numFmtId="1" fontId="9" fillId="0" borderId="50" xfId="0" applyNumberFormat="1" applyFont="1" applyBorder="1" applyAlignment="1" applyProtection="1">
      <alignment horizontal="center" vertical="center" wrapText="1"/>
      <protection hidden="1"/>
    </xf>
    <xf numFmtId="1" fontId="9" fillId="0" borderId="34" xfId="0" applyNumberFormat="1" applyFont="1" applyBorder="1" applyAlignment="1" applyProtection="1">
      <alignment horizontal="center" vertical="center" wrapText="1"/>
      <protection hidden="1"/>
    </xf>
    <xf numFmtId="0" fontId="10" fillId="0" borderId="50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vertical="center" wrapText="1"/>
    </xf>
    <xf numFmtId="1" fontId="9" fillId="0" borderId="31" xfId="0" applyNumberFormat="1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60" xfId="0" applyFont="1" applyBorder="1" applyAlignment="1">
      <alignment vertical="center" wrapText="1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63" xfId="0" applyNumberFormat="1" applyFont="1" applyBorder="1" applyAlignment="1" applyProtection="1">
      <alignment horizontal="left" vertical="center"/>
      <protection locked="0"/>
    </xf>
    <xf numFmtId="1" fontId="9" fillId="0" borderId="45" xfId="0" applyNumberFormat="1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173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63" xfId="0" applyNumberFormat="1" applyFont="1" applyBorder="1" applyAlignment="1" applyProtection="1">
      <alignment horizontal="center" vertical="center"/>
      <protection locked="0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3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55" xfId="0" applyFont="1" applyFill="1" applyBorder="1" applyAlignment="1" applyProtection="1">
      <alignment horizontal="center" vertical="center" wrapText="1"/>
      <protection locked="0"/>
    </xf>
    <xf numFmtId="0" fontId="10" fillId="2" borderId="56" xfId="0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>
      <alignment horizontal="center" vertical="center" wrapText="1"/>
    </xf>
    <xf numFmtId="49" fontId="10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>
      <alignment horizontal="left" vertical="center"/>
    </xf>
    <xf numFmtId="49" fontId="10" fillId="0" borderId="56" xfId="0" applyNumberFormat="1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49" fontId="10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49" fontId="10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5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73" fontId="9" fillId="0" borderId="13" xfId="0" applyNumberFormat="1" applyFont="1" applyBorder="1" applyAlignment="1" applyProtection="1">
      <alignment horizontal="center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1" fontId="9" fillId="0" borderId="45" xfId="0" applyNumberFormat="1" applyFont="1" applyBorder="1" applyAlignment="1" applyProtection="1">
      <alignment horizontal="center" vertical="center" wrapText="1"/>
      <protection locked="0"/>
    </xf>
    <xf numFmtId="1" fontId="19" fillId="2" borderId="30" xfId="0" applyNumberFormat="1" applyFont="1" applyFill="1" applyBorder="1" applyAlignment="1" applyProtection="1">
      <alignment vertical="center"/>
      <protection locked="0"/>
    </xf>
    <xf numFmtId="49" fontId="9" fillId="0" borderId="47" xfId="0" applyNumberFormat="1" applyFont="1" applyBorder="1" applyAlignment="1">
      <alignment horizontal="center" wrapText="1"/>
    </xf>
    <xf numFmtId="0" fontId="10" fillId="2" borderId="58" xfId="0" applyFont="1" applyFill="1" applyBorder="1" applyAlignment="1">
      <alignment horizontal="center" vertical="center" wrapText="1"/>
    </xf>
    <xf numFmtId="173" fontId="10" fillId="0" borderId="65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9" fillId="2" borderId="52" xfId="0" applyFont="1" applyFill="1" applyBorder="1" applyAlignment="1" applyProtection="1">
      <alignment horizontal="center" vertical="center" wrapText="1"/>
      <protection locked="0"/>
    </xf>
    <xf numFmtId="49" fontId="10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5" xfId="0" applyFont="1" applyFill="1" applyBorder="1" applyAlignment="1" applyProtection="1">
      <alignment horizontal="left" vertical="center" wrapText="1"/>
      <protection locked="0"/>
    </xf>
    <xf numFmtId="0" fontId="10" fillId="2" borderId="60" xfId="0" applyFont="1" applyFill="1" applyBorder="1" applyAlignment="1" applyProtection="1">
      <alignment horizontal="center" vertical="center" wrapText="1"/>
      <protection locked="0"/>
    </xf>
    <xf numFmtId="49" fontId="10" fillId="2" borderId="6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5" xfId="0" applyFont="1" applyFill="1" applyBorder="1" applyAlignment="1" applyProtection="1">
      <alignment horizontal="center" vertical="center" wrapText="1"/>
      <protection locked="0"/>
    </xf>
    <xf numFmtId="0" fontId="10" fillId="2" borderId="41" xfId="0" applyFont="1" applyFill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66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173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56" xfId="0" applyNumberFormat="1" applyFont="1" applyBorder="1" applyAlignment="1" applyProtection="1">
      <alignment horizontal="center" vertical="center" wrapText="1"/>
      <protection locked="0"/>
    </xf>
    <xf numFmtId="173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/>
    </xf>
    <xf numFmtId="0" fontId="10" fillId="2" borderId="65" xfId="0" applyFont="1" applyFill="1" applyBorder="1" applyAlignment="1" applyProtection="1">
      <alignment vertical="center" wrapText="1"/>
      <protection locked="0"/>
    </xf>
    <xf numFmtId="49" fontId="10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5" xfId="0" applyFont="1" applyFill="1" applyBorder="1" applyAlignment="1" applyProtection="1">
      <alignment horizontal="center" vertical="center" wrapText="1"/>
      <protection locked="0"/>
    </xf>
    <xf numFmtId="173" fontId="10" fillId="0" borderId="65" xfId="0" applyNumberFormat="1" applyFont="1" applyBorder="1" applyAlignment="1" applyProtection="1">
      <alignment horizontal="center" vertical="center" wrapText="1"/>
      <protection locked="0"/>
    </xf>
    <xf numFmtId="0" fontId="10" fillId="2" borderId="60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6" xfId="0" applyNumberFormat="1" applyFont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173" fontId="10" fillId="0" borderId="52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/>
    </xf>
    <xf numFmtId="0" fontId="10" fillId="2" borderId="32" xfId="0" applyFont="1" applyFill="1" applyBorder="1" applyAlignment="1" applyProtection="1">
      <alignment vertical="center" wrapText="1"/>
      <protection locked="0"/>
    </xf>
    <xf numFmtId="49" fontId="10" fillId="0" borderId="67" xfId="0" applyNumberFormat="1" applyFont="1" applyFill="1" applyBorder="1" applyAlignment="1" applyProtection="1">
      <alignment horizontal="center" vertical="center" wrapText="1"/>
      <protection locked="0"/>
    </xf>
    <xf numFmtId="173" fontId="10" fillId="0" borderId="65" xfId="0" applyNumberFormat="1" applyFont="1" applyBorder="1" applyAlignment="1">
      <alignment horizontal="center" vertical="center" wrapText="1"/>
    </xf>
    <xf numFmtId="1" fontId="10" fillId="0" borderId="66" xfId="0" applyNumberFormat="1" applyFont="1" applyBorder="1" applyAlignment="1" applyProtection="1">
      <alignment horizontal="center" vertical="center" wrapText="1"/>
      <protection locked="0"/>
    </xf>
    <xf numFmtId="1" fontId="10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left" vertical="center" wrapText="1"/>
      <protection locked="0"/>
    </xf>
    <xf numFmtId="0" fontId="10" fillId="0" borderId="66" xfId="0" applyFont="1" applyFill="1" applyBorder="1" applyAlignment="1">
      <alignment horizontal="center" vertical="center" wrapText="1"/>
    </xf>
    <xf numFmtId="1" fontId="10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>
      <alignment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65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left" vertical="center"/>
    </xf>
    <xf numFmtId="173" fontId="10" fillId="2" borderId="40" xfId="0" applyNumberFormat="1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center"/>
    </xf>
    <xf numFmtId="173" fontId="10" fillId="2" borderId="52" xfId="0" applyNumberFormat="1" applyFont="1" applyFill="1" applyBorder="1" applyAlignment="1">
      <alignment horizontal="center" vertical="center" wrapText="1"/>
    </xf>
    <xf numFmtId="0" fontId="10" fillId="0" borderId="65" xfId="0" applyFont="1" applyBorder="1" applyAlignment="1" applyProtection="1">
      <alignment horizontal="left" vertical="center" wrapText="1"/>
      <protection locked="0"/>
    </xf>
    <xf numFmtId="0" fontId="10" fillId="0" borderId="65" xfId="0" applyFont="1" applyBorder="1" applyAlignment="1">
      <alignment horizontal="center" vertical="center" wrapText="1"/>
    </xf>
    <xf numFmtId="173" fontId="10" fillId="2" borderId="65" xfId="0" applyNumberFormat="1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1" fontId="10" fillId="0" borderId="60" xfId="0" applyNumberFormat="1" applyFont="1" applyBorder="1" applyAlignment="1">
      <alignment horizontal="center" vertical="center" wrapText="1"/>
    </xf>
    <xf numFmtId="1" fontId="10" fillId="0" borderId="65" xfId="0" applyNumberFormat="1" applyFont="1" applyBorder="1" applyAlignment="1">
      <alignment horizontal="center" vertical="center"/>
    </xf>
    <xf numFmtId="1" fontId="10" fillId="0" borderId="42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>
      <alignment horizontal="center" vertical="center" wrapText="1"/>
    </xf>
    <xf numFmtId="1" fontId="10" fillId="0" borderId="3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0" fontId="23" fillId="0" borderId="33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16" fillId="0" borderId="0" xfId="0" applyFont="1" applyBorder="1" applyAlignment="1">
      <alignment/>
    </xf>
    <xf numFmtId="49" fontId="16" fillId="0" borderId="0" xfId="0" applyNumberFormat="1" applyFont="1" applyAlignment="1">
      <alignment horizontal="center" wrapText="1"/>
    </xf>
    <xf numFmtId="0" fontId="16" fillId="0" borderId="33" xfId="0" applyFont="1" applyBorder="1" applyAlignment="1">
      <alignment wrapText="1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49" fontId="10" fillId="0" borderId="58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left" vertical="center"/>
    </xf>
    <xf numFmtId="49" fontId="10" fillId="0" borderId="6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left" vertical="center"/>
      <protection locked="0"/>
    </xf>
    <xf numFmtId="173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>
      <alignment horizontal="center" wrapText="1"/>
    </xf>
    <xf numFmtId="0" fontId="9" fillId="0" borderId="28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2" fontId="10" fillId="0" borderId="28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" fontId="9" fillId="0" borderId="47" xfId="0" applyNumberFormat="1" applyFont="1" applyBorder="1" applyAlignment="1" applyProtection="1">
      <alignment horizontal="center" vertical="center" wrapText="1"/>
      <protection locked="0"/>
    </xf>
    <xf numFmtId="1" fontId="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68" xfId="0" applyFont="1" applyBorder="1" applyAlignment="1">
      <alignment horizontal="center" textRotation="90"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10" fillId="2" borderId="3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69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70" xfId="0" applyFont="1" applyBorder="1" applyAlignment="1">
      <alignment horizontal="center" textRotation="90"/>
    </xf>
    <xf numFmtId="0" fontId="4" fillId="0" borderId="69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7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textRotation="90"/>
    </xf>
    <xf numFmtId="0" fontId="17" fillId="0" borderId="6" xfId="0" applyFont="1" applyBorder="1" applyAlignment="1">
      <alignment horizontal="center" textRotation="90"/>
    </xf>
    <xf numFmtId="0" fontId="17" fillId="0" borderId="7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textRotation="90" wrapText="1"/>
    </xf>
    <xf numFmtId="0" fontId="4" fillId="0" borderId="71" xfId="0" applyFont="1" applyBorder="1" applyAlignment="1">
      <alignment horizontal="center" textRotation="90" wrapText="1"/>
    </xf>
    <xf numFmtId="0" fontId="4" fillId="0" borderId="72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73" xfId="0" applyFont="1" applyBorder="1" applyAlignment="1">
      <alignment horizontal="center" textRotation="90"/>
    </xf>
    <xf numFmtId="0" fontId="10" fillId="0" borderId="4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8" fillId="0" borderId="23" xfId="0" applyFont="1" applyBorder="1" applyAlignment="1">
      <alignment horizontal="center" textRotation="90" wrapText="1"/>
    </xf>
    <xf numFmtId="0" fontId="8" fillId="0" borderId="35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0" fontId="8" fillId="0" borderId="4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textRotation="90" wrapText="1"/>
    </xf>
    <xf numFmtId="0" fontId="8" fillId="0" borderId="4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textRotation="90" wrapText="1"/>
    </xf>
    <xf numFmtId="0" fontId="8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74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2" borderId="47" xfId="0" applyFont="1" applyFill="1" applyBorder="1" applyAlignment="1" applyProtection="1">
      <alignment horizontal="left" vertical="center" wrapText="1"/>
      <protection locked="0"/>
    </xf>
    <xf numFmtId="0" fontId="9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49" fontId="0" fillId="0" borderId="33" xfId="0" applyNumberFormat="1" applyFont="1" applyBorder="1" applyAlignment="1">
      <alignment horizontal="center" textRotation="90" wrapText="1"/>
    </xf>
    <xf numFmtId="0" fontId="0" fillId="0" borderId="33" xfId="0" applyFont="1" applyBorder="1" applyAlignment="1">
      <alignment horizontal="center" wrapText="1"/>
    </xf>
    <xf numFmtId="49" fontId="9" fillId="0" borderId="47" xfId="0" applyNumberFormat="1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0" fontId="9" fillId="2" borderId="47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left" vertical="center"/>
      <protection locked="0"/>
    </xf>
    <xf numFmtId="0" fontId="9" fillId="2" borderId="75" xfId="0" applyFont="1" applyFill="1" applyBorder="1" applyAlignment="1" applyProtection="1">
      <alignment horizontal="left" vertical="center"/>
      <protection locked="0"/>
    </xf>
    <xf numFmtId="0" fontId="9" fillId="2" borderId="36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>
      <alignment horizontal="center" vertical="center" textRotation="90"/>
    </xf>
    <xf numFmtId="49" fontId="10" fillId="0" borderId="6" xfId="0" applyNumberFormat="1" applyFont="1" applyBorder="1" applyAlignment="1">
      <alignment horizontal="center" vertical="center" textRotation="90"/>
    </xf>
    <xf numFmtId="49" fontId="10" fillId="0" borderId="7" xfId="0" applyNumberFormat="1" applyFont="1" applyBorder="1" applyAlignment="1">
      <alignment horizontal="center" vertical="center" textRotation="90"/>
    </xf>
    <xf numFmtId="0" fontId="16" fillId="0" borderId="0" xfId="0" applyFont="1" applyAlignment="1">
      <alignment wrapText="1"/>
    </xf>
    <xf numFmtId="49" fontId="9" fillId="0" borderId="36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textRotation="90" wrapText="1"/>
    </xf>
    <xf numFmtId="49" fontId="8" fillId="0" borderId="26" xfId="0" applyNumberFormat="1" applyFont="1" applyBorder="1" applyAlignment="1">
      <alignment horizontal="center" textRotation="90" wrapText="1"/>
    </xf>
    <xf numFmtId="0" fontId="8" fillId="0" borderId="26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20</xdr:row>
      <xdr:rowOff>0</xdr:rowOff>
    </xdr:from>
    <xdr:to>
      <xdr:col>13</xdr:col>
      <xdr:colOff>38100</xdr:colOff>
      <xdr:row>20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714625" y="420052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20</xdr:row>
      <xdr:rowOff>0</xdr:rowOff>
    </xdr:from>
    <xdr:to>
      <xdr:col>18</xdr:col>
      <xdr:colOff>104775</xdr:colOff>
      <xdr:row>20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057525" y="42005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18</xdr:col>
      <xdr:colOff>152400</xdr:colOff>
      <xdr:row>20</xdr:row>
      <xdr:rowOff>0</xdr:rowOff>
    </xdr:from>
    <xdr:to>
      <xdr:col>20</xdr:col>
      <xdr:colOff>19050</xdr:colOff>
      <xdr:row>20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4067175" y="420052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133350</xdr:colOff>
      <xdr:row>20</xdr:row>
      <xdr:rowOff>0</xdr:rowOff>
    </xdr:from>
    <xdr:to>
      <xdr:col>25</xdr:col>
      <xdr:colOff>152400</xdr:colOff>
      <xdr:row>20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448175" y="420052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47625</xdr:colOff>
      <xdr:row>20</xdr:row>
      <xdr:rowOff>0</xdr:rowOff>
    </xdr:from>
    <xdr:to>
      <xdr:col>28</xdr:col>
      <xdr:colOff>85725</xdr:colOff>
      <xdr:row>20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762625" y="420052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33</xdr:col>
      <xdr:colOff>142875</xdr:colOff>
      <xdr:row>20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115050" y="42005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52</xdr:col>
      <xdr:colOff>0</xdr:colOff>
      <xdr:row>20</xdr:row>
      <xdr:rowOff>0</xdr:rowOff>
    </xdr:from>
    <xdr:to>
      <xdr:col>53</xdr:col>
      <xdr:colOff>19050</xdr:colOff>
      <xdr:row>20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715625" y="420052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20</xdr:row>
      <xdr:rowOff>0</xdr:rowOff>
    </xdr:from>
    <xdr:to>
      <xdr:col>55</xdr:col>
      <xdr:colOff>57150</xdr:colOff>
      <xdr:row>20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1058525" y="4200525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20</xdr:row>
      <xdr:rowOff>0</xdr:rowOff>
    </xdr:from>
    <xdr:to>
      <xdr:col>36</xdr:col>
      <xdr:colOff>19050</xdr:colOff>
      <xdr:row>20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258050" y="42005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20</xdr:row>
      <xdr:rowOff>0</xdr:rowOff>
    </xdr:from>
    <xdr:to>
      <xdr:col>41</xdr:col>
      <xdr:colOff>123825</xdr:colOff>
      <xdr:row>20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658100" y="42005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42</xdr:col>
      <xdr:colOff>180975</xdr:colOff>
      <xdr:row>20</xdr:row>
      <xdr:rowOff>0</xdr:rowOff>
    </xdr:from>
    <xdr:to>
      <xdr:col>44</xdr:col>
      <xdr:colOff>57150</xdr:colOff>
      <xdr:row>20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96350" y="42005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20</xdr:row>
      <xdr:rowOff>0</xdr:rowOff>
    </xdr:from>
    <xdr:to>
      <xdr:col>51</xdr:col>
      <xdr:colOff>123825</xdr:colOff>
      <xdr:row>20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258300" y="42005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228600</xdr:colOff>
      <xdr:row>20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1830050" y="420052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20</xdr:row>
      <xdr:rowOff>0</xdr:rowOff>
    </xdr:from>
    <xdr:to>
      <xdr:col>60</xdr:col>
      <xdr:colOff>0</xdr:colOff>
      <xdr:row>20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687300" y="42005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38</xdr:row>
      <xdr:rowOff>123825</xdr:rowOff>
    </xdr:from>
    <xdr:to>
      <xdr:col>1</xdr:col>
      <xdr:colOff>0</xdr:colOff>
      <xdr:row>39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514350" y="69151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38</xdr:row>
      <xdr:rowOff>123825</xdr:rowOff>
    </xdr:from>
    <xdr:to>
      <xdr:col>1</xdr:col>
      <xdr:colOff>0</xdr:colOff>
      <xdr:row>39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514350" y="69151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38</xdr:row>
      <xdr:rowOff>133350</xdr:rowOff>
    </xdr:from>
    <xdr:to>
      <xdr:col>1</xdr:col>
      <xdr:colOff>0</xdr:colOff>
      <xdr:row>39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Дипломне
проектування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863"/>
  <sheetViews>
    <sheetView view="pageBreakPreview" zoomScale="60" zoomScaleNormal="75" workbookViewId="0" topLeftCell="A1">
      <selection activeCell="AT10" sqref="AT10"/>
    </sheetView>
  </sheetViews>
  <sheetFormatPr defaultColWidth="9.00390625" defaultRowHeight="12.75"/>
  <cols>
    <col min="1" max="1" width="6.75390625" style="22" customWidth="1"/>
    <col min="2" max="4" width="2.625" style="11" customWidth="1"/>
    <col min="5" max="6" width="2.625" style="23" customWidth="1"/>
    <col min="7" max="8" width="2.625" style="11" customWidth="1"/>
    <col min="9" max="10" width="2.625" style="23" customWidth="1"/>
    <col min="11" max="13" width="2.625" style="11" customWidth="1"/>
    <col min="14" max="14" width="2.625" style="23" customWidth="1"/>
    <col min="15" max="17" width="2.625" style="11" customWidth="1"/>
    <col min="18" max="19" width="2.625" style="23" customWidth="1"/>
    <col min="20" max="21" width="2.625" style="11" customWidth="1"/>
    <col min="22" max="23" width="2.625" style="23" customWidth="1"/>
    <col min="24" max="25" width="2.625" style="11" customWidth="1"/>
    <col min="26" max="27" width="2.625" style="23" customWidth="1"/>
    <col min="28" max="30" width="2.625" style="11" customWidth="1"/>
    <col min="31" max="32" width="2.625" style="23" customWidth="1"/>
    <col min="33" max="34" width="2.625" style="11" customWidth="1"/>
    <col min="35" max="36" width="2.625" style="23" customWidth="1"/>
    <col min="37" max="39" width="2.625" style="11" customWidth="1"/>
    <col min="40" max="40" width="2.625" style="23" customWidth="1"/>
    <col min="41" max="43" width="2.625" style="11" customWidth="1"/>
    <col min="44" max="45" width="2.625" style="23" customWidth="1"/>
    <col min="46" max="47" width="2.625" style="11" customWidth="1"/>
    <col min="48" max="49" width="2.625" style="23" customWidth="1"/>
    <col min="50" max="52" width="2.625" style="11" customWidth="1"/>
    <col min="53" max="53" width="2.625" style="24" customWidth="1"/>
    <col min="54" max="54" width="4.375" style="23" customWidth="1"/>
    <col min="55" max="55" width="4.00390625" style="23" customWidth="1"/>
    <col min="56" max="56" width="3.625" style="23" customWidth="1"/>
    <col min="57" max="57" width="3.875" style="23" customWidth="1"/>
    <col min="58" max="58" width="4.125" style="23" customWidth="1"/>
    <col min="59" max="59" width="3.25390625" style="23" customWidth="1"/>
    <col min="60" max="60" width="4.75390625" style="23" customWidth="1"/>
    <col min="61" max="61" width="6.875" style="24" customWidth="1"/>
    <col min="62" max="16384" width="9.125" style="11" customWidth="1"/>
  </cols>
  <sheetData>
    <row r="1" spans="1:61" ht="15.75">
      <c r="A1" s="15"/>
      <c r="E1" s="15"/>
      <c r="F1" s="15"/>
      <c r="I1" s="15"/>
      <c r="J1" s="15"/>
      <c r="N1" s="15"/>
      <c r="R1" s="15"/>
      <c r="S1" s="15"/>
      <c r="V1" s="15"/>
      <c r="W1" s="15"/>
      <c r="Z1" s="15"/>
      <c r="AA1" s="15"/>
      <c r="AE1" s="15"/>
      <c r="AF1" s="15"/>
      <c r="AI1" s="15"/>
      <c r="AJ1" s="15"/>
      <c r="AN1" s="15"/>
      <c r="AR1" s="15"/>
      <c r="AS1" s="15"/>
      <c r="AV1" s="15"/>
      <c r="AW1" s="15"/>
      <c r="BA1" s="15"/>
      <c r="BB1" s="15"/>
      <c r="BC1" s="15"/>
      <c r="BD1" s="480" t="s">
        <v>162</v>
      </c>
      <c r="BE1" s="480"/>
      <c r="BF1" s="480"/>
      <c r="BG1" s="480"/>
      <c r="BH1" s="480"/>
      <c r="BI1" s="480"/>
    </row>
    <row r="2" spans="1:66" ht="24" customHeight="1">
      <c r="A2" s="506" t="s">
        <v>35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38"/>
      <c r="N2" s="38"/>
      <c r="O2" s="508" t="s">
        <v>154</v>
      </c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  <c r="BA2" s="508"/>
      <c r="BB2" s="511" t="s">
        <v>57</v>
      </c>
      <c r="BC2" s="470"/>
      <c r="BD2" s="470"/>
      <c r="BE2" s="470"/>
      <c r="BF2" s="470"/>
      <c r="BG2" s="470"/>
      <c r="BH2" s="470"/>
      <c r="BI2" s="470"/>
      <c r="BM2" s="7"/>
      <c r="BN2" s="10"/>
    </row>
    <row r="3" spans="1:69" ht="17.25" customHeight="1">
      <c r="A3" s="507" t="s">
        <v>102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12"/>
      <c r="P3" s="508" t="s">
        <v>104</v>
      </c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13"/>
      <c r="BB3" s="471" t="s">
        <v>103</v>
      </c>
      <c r="BC3" s="471"/>
      <c r="BD3" s="471"/>
      <c r="BE3" s="471"/>
      <c r="BF3" s="471"/>
      <c r="BG3" s="471"/>
      <c r="BH3" s="471"/>
      <c r="BI3" s="471"/>
      <c r="BJ3"/>
      <c r="BK3"/>
      <c r="BL3"/>
      <c r="BM3"/>
      <c r="BN3"/>
      <c r="BO3"/>
      <c r="BP3"/>
      <c r="BQ3"/>
    </row>
    <row r="4" spans="1:69" ht="25.5" customHeight="1">
      <c r="A4" s="494" t="s">
        <v>135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14"/>
      <c r="P4" s="14"/>
      <c r="Q4" s="495" t="s">
        <v>250</v>
      </c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495"/>
      <c r="AU4" s="495"/>
      <c r="AV4" s="495"/>
      <c r="AW4" s="495"/>
      <c r="AX4" s="495"/>
      <c r="AY4" s="495"/>
      <c r="AZ4" s="510" t="s">
        <v>136</v>
      </c>
      <c r="BA4" s="510"/>
      <c r="BB4" s="510"/>
      <c r="BC4" s="510"/>
      <c r="BD4" s="510"/>
      <c r="BE4" s="510"/>
      <c r="BF4" s="510"/>
      <c r="BG4" s="510"/>
      <c r="BH4" s="510"/>
      <c r="BI4" s="510"/>
      <c r="BJ4" s="15"/>
      <c r="BK4" s="15"/>
      <c r="BL4" s="15"/>
      <c r="BM4" s="15"/>
      <c r="BN4" s="16"/>
      <c r="BO4"/>
      <c r="BP4"/>
      <c r="BQ4"/>
    </row>
    <row r="5" spans="1:69" ht="21" customHeight="1">
      <c r="A5" s="494" t="s">
        <v>248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14"/>
      <c r="P5" s="14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5"/>
      <c r="AW5" s="495"/>
      <c r="AX5" s="495"/>
      <c r="AY5" s="495"/>
      <c r="AZ5" s="481" t="s">
        <v>249</v>
      </c>
      <c r="BA5" s="481"/>
      <c r="BB5" s="481"/>
      <c r="BC5" s="481"/>
      <c r="BD5" s="481"/>
      <c r="BE5" s="481"/>
      <c r="BF5" s="481"/>
      <c r="BG5" s="481"/>
      <c r="BH5" s="481"/>
      <c r="BI5" s="481"/>
      <c r="BJ5" s="15"/>
      <c r="BK5" s="15"/>
      <c r="BL5" s="15"/>
      <c r="BM5"/>
      <c r="BN5" s="15"/>
      <c r="BO5" s="15"/>
      <c r="BP5" s="15"/>
      <c r="BQ5" s="15"/>
    </row>
    <row r="6" spans="15:66" s="17" customFormat="1" ht="15" customHeight="1">
      <c r="O6" s="504" t="s">
        <v>155</v>
      </c>
      <c r="P6" s="504"/>
      <c r="Q6" s="504"/>
      <c r="R6" s="504"/>
      <c r="S6" s="504"/>
      <c r="T6" s="504"/>
      <c r="U6" s="504"/>
      <c r="V6" s="504"/>
      <c r="W6" s="504"/>
      <c r="X6" s="505" t="s">
        <v>218</v>
      </c>
      <c r="Y6" s="505"/>
      <c r="Z6" s="505"/>
      <c r="AA6" s="505"/>
      <c r="AB6" s="505"/>
      <c r="AC6" s="61"/>
      <c r="AD6" s="504" t="s">
        <v>156</v>
      </c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  <c r="AT6" s="504"/>
      <c r="AU6" s="504"/>
      <c r="AV6" s="504"/>
      <c r="AW6" s="61"/>
      <c r="AX6" s="61"/>
      <c r="AY6" s="15"/>
      <c r="BB6" s="481"/>
      <c r="BC6" s="481"/>
      <c r="BD6" s="481"/>
      <c r="BE6" s="481"/>
      <c r="BF6" s="481"/>
      <c r="BG6" s="481"/>
      <c r="BH6" s="481"/>
      <c r="BI6" s="481"/>
      <c r="BJ6" s="30"/>
      <c r="BK6" s="30"/>
      <c r="BL6" s="30"/>
      <c r="BM6" s="30"/>
      <c r="BN6" s="31"/>
    </row>
    <row r="7" spans="1:66" s="17" customFormat="1" ht="17.2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494" t="s">
        <v>157</v>
      </c>
      <c r="P7" s="494"/>
      <c r="Q7" s="494"/>
      <c r="R7" s="494"/>
      <c r="S7" s="494"/>
      <c r="T7" s="494"/>
      <c r="U7" s="494"/>
      <c r="V7" s="494"/>
      <c r="W7" s="494"/>
      <c r="X7" s="493" t="s">
        <v>158</v>
      </c>
      <c r="Y7" s="493"/>
      <c r="Z7" s="493"/>
      <c r="AA7" s="493"/>
      <c r="AB7" s="493"/>
      <c r="AC7" s="88"/>
      <c r="AD7" s="494" t="s">
        <v>247</v>
      </c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88"/>
      <c r="AY7" s="88"/>
      <c r="AZ7" s="63"/>
      <c r="BA7" s="63"/>
      <c r="BB7" s="63"/>
      <c r="BJ7" s="30"/>
      <c r="BK7" s="30"/>
      <c r="BM7" s="30"/>
      <c r="BN7" s="31"/>
    </row>
    <row r="8" spans="1:45" s="17" customFormat="1" ht="15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494" t="s">
        <v>159</v>
      </c>
      <c r="P8" s="494"/>
      <c r="Q8" s="494"/>
      <c r="R8" s="494"/>
      <c r="S8" s="494"/>
      <c r="T8" s="494"/>
      <c r="U8" s="494"/>
      <c r="V8" s="494"/>
      <c r="W8" s="494"/>
      <c r="X8" s="88"/>
      <c r="Y8" s="88"/>
      <c r="Z8" s="494"/>
      <c r="AA8" s="494"/>
      <c r="AB8" s="494"/>
      <c r="AC8" s="63"/>
      <c r="AD8" s="63" t="s">
        <v>261</v>
      </c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</row>
    <row r="9" spans="1:61" s="17" customFormat="1" ht="15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63"/>
      <c r="P9" s="63"/>
      <c r="Q9" s="63"/>
      <c r="R9" s="63"/>
      <c r="S9" s="63"/>
      <c r="T9" s="63"/>
      <c r="U9" s="63"/>
      <c r="V9" s="63"/>
      <c r="W9" s="63"/>
      <c r="X9" s="88"/>
      <c r="Y9" s="88"/>
      <c r="Z9" s="88"/>
      <c r="AA9" s="88"/>
      <c r="AB9" s="88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493" t="s">
        <v>68</v>
      </c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</row>
    <row r="10" spans="1:60" s="15" customFormat="1" ht="13.5" customHeight="1">
      <c r="A10" s="5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96" t="s">
        <v>81</v>
      </c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9"/>
      <c r="BB10" s="488" t="s">
        <v>80</v>
      </c>
      <c r="BC10" s="488"/>
      <c r="BD10" s="488"/>
      <c r="BE10" s="488"/>
      <c r="BF10" s="488"/>
      <c r="BG10" s="488"/>
      <c r="BH10" s="488"/>
    </row>
    <row r="11" spans="1:60" s="15" customFormat="1" ht="12.75" customHeight="1" thickBot="1">
      <c r="A11" s="2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B11" s="489"/>
      <c r="BC11" s="489"/>
      <c r="BD11" s="489"/>
      <c r="BE11" s="489"/>
      <c r="BF11" s="489"/>
      <c r="BG11" s="489"/>
      <c r="BH11" s="489"/>
    </row>
    <row r="12" spans="1:225" s="21" customFormat="1" ht="19.5" customHeight="1">
      <c r="A12" s="25"/>
      <c r="B12" s="44" t="s">
        <v>4</v>
      </c>
      <c r="C12" s="44"/>
      <c r="D12" s="44"/>
      <c r="E12" s="45"/>
      <c r="F12" s="46">
        <v>29</v>
      </c>
      <c r="G12" s="44" t="s">
        <v>5</v>
      </c>
      <c r="H12" s="44"/>
      <c r="I12" s="45"/>
      <c r="J12" s="46">
        <v>27</v>
      </c>
      <c r="K12" s="44" t="s">
        <v>6</v>
      </c>
      <c r="L12" s="44"/>
      <c r="M12" s="44"/>
      <c r="N12" s="45"/>
      <c r="O12" s="44" t="s">
        <v>7</v>
      </c>
      <c r="P12" s="44"/>
      <c r="Q12" s="44"/>
      <c r="R12" s="45"/>
      <c r="S12" s="46">
        <v>29</v>
      </c>
      <c r="T12" s="44" t="s">
        <v>8</v>
      </c>
      <c r="U12" s="44"/>
      <c r="V12" s="45"/>
      <c r="W12" s="46">
        <v>26</v>
      </c>
      <c r="X12" s="44" t="s">
        <v>9</v>
      </c>
      <c r="Y12" s="44"/>
      <c r="Z12" s="45"/>
      <c r="AA12" s="46">
        <v>23</v>
      </c>
      <c r="AB12" s="44" t="s">
        <v>10</v>
      </c>
      <c r="AC12" s="44"/>
      <c r="AD12" s="44"/>
      <c r="AE12" s="45"/>
      <c r="AF12" s="46">
        <v>30</v>
      </c>
      <c r="AG12" s="44" t="s">
        <v>11</v>
      </c>
      <c r="AH12" s="44"/>
      <c r="AI12" s="45"/>
      <c r="AJ12" s="46">
        <v>27</v>
      </c>
      <c r="AK12" s="44" t="s">
        <v>12</v>
      </c>
      <c r="AL12" s="44"/>
      <c r="AM12" s="44"/>
      <c r="AN12" s="45"/>
      <c r="AO12" s="44" t="s">
        <v>13</v>
      </c>
      <c r="AP12" s="44"/>
      <c r="AQ12" s="44"/>
      <c r="AR12" s="45"/>
      <c r="AS12" s="46">
        <v>29</v>
      </c>
      <c r="AT12" s="44" t="s">
        <v>14</v>
      </c>
      <c r="AU12" s="44"/>
      <c r="AV12" s="45"/>
      <c r="AW12" s="46">
        <v>27</v>
      </c>
      <c r="AX12" s="44" t="s">
        <v>15</v>
      </c>
      <c r="AY12" s="44"/>
      <c r="AZ12" s="44"/>
      <c r="BA12" s="47"/>
      <c r="BB12" s="469" t="s">
        <v>64</v>
      </c>
      <c r="BC12" s="485" t="s">
        <v>38</v>
      </c>
      <c r="BD12" s="485" t="s">
        <v>110</v>
      </c>
      <c r="BE12" s="485" t="s">
        <v>65</v>
      </c>
      <c r="BF12" s="485" t="s">
        <v>111</v>
      </c>
      <c r="BG12" s="482" t="s">
        <v>16</v>
      </c>
      <c r="BH12" s="514" t="s">
        <v>17</v>
      </c>
      <c r="BI12" s="490" t="s">
        <v>36</v>
      </c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</row>
    <row r="13" spans="1:61" ht="19.5" customHeight="1">
      <c r="A13" s="43" t="s">
        <v>36</v>
      </c>
      <c r="B13" s="48">
        <v>1</v>
      </c>
      <c r="C13" s="48">
        <v>8</v>
      </c>
      <c r="D13" s="48">
        <v>15</v>
      </c>
      <c r="E13" s="48">
        <v>22</v>
      </c>
      <c r="F13" s="49" t="s">
        <v>18</v>
      </c>
      <c r="G13" s="48">
        <v>6</v>
      </c>
      <c r="H13" s="48">
        <v>13</v>
      </c>
      <c r="I13" s="48">
        <v>20</v>
      </c>
      <c r="J13" s="49" t="s">
        <v>19</v>
      </c>
      <c r="K13" s="48">
        <v>3</v>
      </c>
      <c r="L13" s="48">
        <v>10</v>
      </c>
      <c r="M13" s="48">
        <v>17</v>
      </c>
      <c r="N13" s="48">
        <v>24</v>
      </c>
      <c r="O13" s="48">
        <v>1</v>
      </c>
      <c r="P13" s="48">
        <v>8</v>
      </c>
      <c r="Q13" s="48">
        <v>15</v>
      </c>
      <c r="R13" s="48">
        <v>22</v>
      </c>
      <c r="S13" s="49" t="s">
        <v>20</v>
      </c>
      <c r="T13" s="48">
        <v>5</v>
      </c>
      <c r="U13" s="48">
        <v>12</v>
      </c>
      <c r="V13" s="48">
        <v>19</v>
      </c>
      <c r="W13" s="49" t="s">
        <v>21</v>
      </c>
      <c r="X13" s="48">
        <v>2</v>
      </c>
      <c r="Y13" s="48">
        <v>9</v>
      </c>
      <c r="Z13" s="48">
        <v>16</v>
      </c>
      <c r="AA13" s="49" t="s">
        <v>22</v>
      </c>
      <c r="AB13" s="48">
        <v>2</v>
      </c>
      <c r="AC13" s="48">
        <v>9</v>
      </c>
      <c r="AD13" s="48">
        <v>16</v>
      </c>
      <c r="AE13" s="48">
        <v>23</v>
      </c>
      <c r="AF13" s="49" t="s">
        <v>23</v>
      </c>
      <c r="AG13" s="48">
        <v>6</v>
      </c>
      <c r="AH13" s="48">
        <v>13</v>
      </c>
      <c r="AI13" s="48">
        <v>20</v>
      </c>
      <c r="AJ13" s="49" t="s">
        <v>24</v>
      </c>
      <c r="AK13" s="48">
        <v>4</v>
      </c>
      <c r="AL13" s="48">
        <v>11</v>
      </c>
      <c r="AM13" s="48">
        <v>18</v>
      </c>
      <c r="AN13" s="48">
        <v>25</v>
      </c>
      <c r="AO13" s="48">
        <v>1</v>
      </c>
      <c r="AP13" s="48">
        <v>8</v>
      </c>
      <c r="AQ13" s="48">
        <v>15</v>
      </c>
      <c r="AR13" s="48">
        <v>22</v>
      </c>
      <c r="AS13" s="49" t="s">
        <v>25</v>
      </c>
      <c r="AT13" s="48">
        <v>6</v>
      </c>
      <c r="AU13" s="48">
        <v>13</v>
      </c>
      <c r="AV13" s="48">
        <v>20</v>
      </c>
      <c r="AW13" s="49" t="s">
        <v>26</v>
      </c>
      <c r="AX13" s="48">
        <v>2</v>
      </c>
      <c r="AY13" s="48">
        <v>9</v>
      </c>
      <c r="AZ13" s="48">
        <v>16</v>
      </c>
      <c r="BA13" s="50">
        <v>23</v>
      </c>
      <c r="BB13" s="512"/>
      <c r="BC13" s="486"/>
      <c r="BD13" s="486"/>
      <c r="BE13" s="486"/>
      <c r="BF13" s="486"/>
      <c r="BG13" s="483"/>
      <c r="BH13" s="515"/>
      <c r="BI13" s="491"/>
    </row>
    <row r="14" spans="1:61" ht="18" customHeight="1">
      <c r="A14" s="26"/>
      <c r="B14" s="49"/>
      <c r="C14" s="49"/>
      <c r="D14" s="49"/>
      <c r="E14" s="49"/>
      <c r="F14" s="49">
        <v>5</v>
      </c>
      <c r="G14" s="49"/>
      <c r="H14" s="49"/>
      <c r="I14" s="49"/>
      <c r="J14" s="49">
        <v>2</v>
      </c>
      <c r="K14" s="49"/>
      <c r="L14" s="49"/>
      <c r="M14" s="49"/>
      <c r="N14" s="49"/>
      <c r="O14" s="49"/>
      <c r="P14" s="49"/>
      <c r="Q14" s="49"/>
      <c r="R14" s="49"/>
      <c r="S14" s="49">
        <v>4</v>
      </c>
      <c r="T14" s="49"/>
      <c r="U14" s="49"/>
      <c r="V14" s="49"/>
      <c r="W14" s="49">
        <v>1</v>
      </c>
      <c r="X14" s="49"/>
      <c r="Y14" s="49"/>
      <c r="Z14" s="49"/>
      <c r="AA14" s="49">
        <v>1</v>
      </c>
      <c r="AB14" s="49"/>
      <c r="AC14" s="49"/>
      <c r="AD14" s="49"/>
      <c r="AE14" s="49"/>
      <c r="AF14" s="49">
        <v>5</v>
      </c>
      <c r="AG14" s="49"/>
      <c r="AH14" s="49"/>
      <c r="AI14" s="49"/>
      <c r="AJ14" s="49">
        <v>3</v>
      </c>
      <c r="AK14" s="49"/>
      <c r="AL14" s="49"/>
      <c r="AM14" s="49"/>
      <c r="AN14" s="49"/>
      <c r="AO14" s="49"/>
      <c r="AP14" s="49"/>
      <c r="AQ14" s="49"/>
      <c r="AR14" s="49"/>
      <c r="AS14" s="49">
        <v>5</v>
      </c>
      <c r="AT14" s="49"/>
      <c r="AU14" s="49"/>
      <c r="AV14" s="49"/>
      <c r="AW14" s="64">
        <v>1</v>
      </c>
      <c r="AX14" s="49"/>
      <c r="AY14" s="49"/>
      <c r="AZ14" s="49"/>
      <c r="BA14" s="51"/>
      <c r="BB14" s="512"/>
      <c r="BC14" s="486"/>
      <c r="BD14" s="486"/>
      <c r="BE14" s="486"/>
      <c r="BF14" s="486"/>
      <c r="BG14" s="483"/>
      <c r="BH14" s="515"/>
      <c r="BI14" s="491"/>
    </row>
    <row r="15" spans="1:61" ht="17.25" customHeight="1" thickBot="1">
      <c r="A15" s="27"/>
      <c r="B15" s="52">
        <v>7</v>
      </c>
      <c r="C15" s="52">
        <v>14</v>
      </c>
      <c r="D15" s="52">
        <v>21</v>
      </c>
      <c r="E15" s="52">
        <v>28</v>
      </c>
      <c r="F15" s="52" t="s">
        <v>19</v>
      </c>
      <c r="G15" s="52">
        <v>12</v>
      </c>
      <c r="H15" s="52">
        <v>19</v>
      </c>
      <c r="I15" s="52">
        <v>26</v>
      </c>
      <c r="J15" s="52" t="s">
        <v>27</v>
      </c>
      <c r="K15" s="52">
        <v>9</v>
      </c>
      <c r="L15" s="52">
        <v>16</v>
      </c>
      <c r="M15" s="52">
        <v>23</v>
      </c>
      <c r="N15" s="52">
        <v>30</v>
      </c>
      <c r="O15" s="52">
        <v>7</v>
      </c>
      <c r="P15" s="52">
        <v>14</v>
      </c>
      <c r="Q15" s="52">
        <v>21</v>
      </c>
      <c r="R15" s="52">
        <v>28</v>
      </c>
      <c r="S15" s="52" t="s">
        <v>21</v>
      </c>
      <c r="T15" s="52">
        <v>11</v>
      </c>
      <c r="U15" s="52">
        <v>18</v>
      </c>
      <c r="V15" s="52">
        <v>25</v>
      </c>
      <c r="W15" s="52" t="s">
        <v>22</v>
      </c>
      <c r="X15" s="52">
        <v>8</v>
      </c>
      <c r="Y15" s="52">
        <v>15</v>
      </c>
      <c r="Z15" s="52">
        <v>22</v>
      </c>
      <c r="AA15" s="52" t="s">
        <v>23</v>
      </c>
      <c r="AB15" s="52">
        <v>8</v>
      </c>
      <c r="AC15" s="52">
        <v>15</v>
      </c>
      <c r="AD15" s="52">
        <v>22</v>
      </c>
      <c r="AE15" s="52">
        <v>29</v>
      </c>
      <c r="AF15" s="52" t="s">
        <v>24</v>
      </c>
      <c r="AG15" s="52">
        <v>12</v>
      </c>
      <c r="AH15" s="52">
        <v>19</v>
      </c>
      <c r="AI15" s="52">
        <v>26</v>
      </c>
      <c r="AJ15" s="52" t="s">
        <v>28</v>
      </c>
      <c r="AK15" s="52">
        <v>10</v>
      </c>
      <c r="AL15" s="52">
        <v>17</v>
      </c>
      <c r="AM15" s="52">
        <v>24</v>
      </c>
      <c r="AN15" s="52">
        <v>31</v>
      </c>
      <c r="AO15" s="52">
        <v>7</v>
      </c>
      <c r="AP15" s="52">
        <v>14</v>
      </c>
      <c r="AQ15" s="52">
        <v>21</v>
      </c>
      <c r="AR15" s="52">
        <v>28</v>
      </c>
      <c r="AS15" s="52" t="s">
        <v>26</v>
      </c>
      <c r="AT15" s="52">
        <v>12</v>
      </c>
      <c r="AU15" s="52">
        <v>19</v>
      </c>
      <c r="AV15" s="52">
        <v>26</v>
      </c>
      <c r="AW15" s="52" t="s">
        <v>29</v>
      </c>
      <c r="AX15" s="52">
        <v>8</v>
      </c>
      <c r="AY15" s="52">
        <v>15</v>
      </c>
      <c r="AZ15" s="52">
        <v>22</v>
      </c>
      <c r="BA15" s="53">
        <v>31</v>
      </c>
      <c r="BB15" s="513"/>
      <c r="BC15" s="487"/>
      <c r="BD15" s="487"/>
      <c r="BE15" s="487"/>
      <c r="BF15" s="487"/>
      <c r="BG15" s="484"/>
      <c r="BH15" s="516"/>
      <c r="BI15" s="492"/>
    </row>
    <row r="16" spans="1:61" ht="12" customHeight="1" thickBot="1">
      <c r="A16" s="65"/>
      <c r="B16" s="66">
        <v>1</v>
      </c>
      <c r="C16" s="66">
        <v>2</v>
      </c>
      <c r="D16" s="66">
        <v>3</v>
      </c>
      <c r="E16" s="66">
        <v>4</v>
      </c>
      <c r="F16" s="66">
        <v>5</v>
      </c>
      <c r="G16" s="66">
        <v>6</v>
      </c>
      <c r="H16" s="66">
        <v>7</v>
      </c>
      <c r="I16" s="66">
        <v>8</v>
      </c>
      <c r="J16" s="66">
        <v>9</v>
      </c>
      <c r="K16" s="66">
        <v>10</v>
      </c>
      <c r="L16" s="66">
        <v>11</v>
      </c>
      <c r="M16" s="66">
        <v>12</v>
      </c>
      <c r="N16" s="66">
        <v>13</v>
      </c>
      <c r="O16" s="66">
        <v>14</v>
      </c>
      <c r="P16" s="66">
        <v>15</v>
      </c>
      <c r="Q16" s="66">
        <v>16</v>
      </c>
      <c r="R16" s="66">
        <v>17</v>
      </c>
      <c r="S16" s="66">
        <v>18</v>
      </c>
      <c r="T16" s="66">
        <v>19</v>
      </c>
      <c r="U16" s="66">
        <v>20</v>
      </c>
      <c r="V16" s="66">
        <v>21</v>
      </c>
      <c r="W16" s="66">
        <v>22</v>
      </c>
      <c r="X16" s="66">
        <v>23</v>
      </c>
      <c r="Y16" s="66">
        <v>24</v>
      </c>
      <c r="Z16" s="66">
        <v>25</v>
      </c>
      <c r="AA16" s="66">
        <v>26</v>
      </c>
      <c r="AB16" s="66">
        <v>27</v>
      </c>
      <c r="AC16" s="66">
        <v>28</v>
      </c>
      <c r="AD16" s="66">
        <v>29</v>
      </c>
      <c r="AE16" s="66">
        <v>30</v>
      </c>
      <c r="AF16" s="66">
        <v>31</v>
      </c>
      <c r="AG16" s="66">
        <v>32</v>
      </c>
      <c r="AH16" s="66">
        <v>33</v>
      </c>
      <c r="AI16" s="66">
        <v>34</v>
      </c>
      <c r="AJ16" s="66">
        <v>35</v>
      </c>
      <c r="AK16" s="66">
        <v>36</v>
      </c>
      <c r="AL16" s="66">
        <v>37</v>
      </c>
      <c r="AM16" s="66">
        <v>38</v>
      </c>
      <c r="AN16" s="66">
        <v>39</v>
      </c>
      <c r="AO16" s="66">
        <v>40</v>
      </c>
      <c r="AP16" s="66">
        <v>41</v>
      </c>
      <c r="AQ16" s="66">
        <v>42</v>
      </c>
      <c r="AR16" s="66">
        <v>43</v>
      </c>
      <c r="AS16" s="66">
        <v>44</v>
      </c>
      <c r="AT16" s="66">
        <v>45</v>
      </c>
      <c r="AU16" s="66">
        <v>46</v>
      </c>
      <c r="AV16" s="66">
        <v>47</v>
      </c>
      <c r="AW16" s="66">
        <v>48</v>
      </c>
      <c r="AX16" s="66">
        <v>49</v>
      </c>
      <c r="AY16" s="66">
        <v>50</v>
      </c>
      <c r="AZ16" s="66">
        <v>51</v>
      </c>
      <c r="BA16" s="67">
        <v>52</v>
      </c>
      <c r="BB16" s="68"/>
      <c r="BC16" s="69"/>
      <c r="BD16" s="69"/>
      <c r="BE16" s="69"/>
      <c r="BF16" s="69"/>
      <c r="BG16" s="70"/>
      <c r="BH16" s="71"/>
      <c r="BI16" s="72"/>
    </row>
    <row r="17" spans="1:61" s="15" customFormat="1" ht="12.75" customHeight="1">
      <c r="A17" s="91" t="s">
        <v>21</v>
      </c>
      <c r="B17" s="92"/>
      <c r="C17" s="92"/>
      <c r="D17" s="92"/>
      <c r="E17" s="92"/>
      <c r="F17" s="92"/>
      <c r="G17" s="92"/>
      <c r="H17" s="92"/>
      <c r="I17" s="92"/>
      <c r="J17" s="93"/>
      <c r="K17" s="92"/>
      <c r="L17" s="92"/>
      <c r="M17" s="92"/>
      <c r="N17" s="92"/>
      <c r="O17" s="92"/>
      <c r="P17" s="92"/>
      <c r="Q17" s="92"/>
      <c r="R17" s="92"/>
      <c r="S17" s="92" t="s">
        <v>30</v>
      </c>
      <c r="T17" s="92" t="s">
        <v>30</v>
      </c>
      <c r="U17" s="94" t="s">
        <v>160</v>
      </c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3"/>
      <c r="AH17" s="92"/>
      <c r="AI17" s="92"/>
      <c r="AJ17" s="92"/>
      <c r="AK17" s="93"/>
      <c r="AL17" s="93"/>
      <c r="AM17" s="93"/>
      <c r="AN17" s="132" t="s">
        <v>160</v>
      </c>
      <c r="AO17" s="132" t="s">
        <v>160</v>
      </c>
      <c r="AP17" s="93" t="s">
        <v>112</v>
      </c>
      <c r="AQ17" s="93" t="s">
        <v>112</v>
      </c>
      <c r="AR17" s="93" t="s">
        <v>30</v>
      </c>
      <c r="AS17" s="92" t="s">
        <v>30</v>
      </c>
      <c r="AT17" s="92" t="s">
        <v>30</v>
      </c>
      <c r="AU17" s="92" t="s">
        <v>30</v>
      </c>
      <c r="AV17" s="92" t="s">
        <v>30</v>
      </c>
      <c r="AW17" s="92" t="s">
        <v>30</v>
      </c>
      <c r="AX17" s="92" t="s">
        <v>30</v>
      </c>
      <c r="AY17" s="92" t="s">
        <v>30</v>
      </c>
      <c r="AZ17" s="92" t="s">
        <v>30</v>
      </c>
      <c r="BA17" s="95" t="s">
        <v>30</v>
      </c>
      <c r="BB17" s="56">
        <v>35</v>
      </c>
      <c r="BC17" s="109">
        <v>3</v>
      </c>
      <c r="BD17" s="109"/>
      <c r="BE17" s="109">
        <v>2</v>
      </c>
      <c r="BF17" s="109"/>
      <c r="BG17" s="109">
        <v>12</v>
      </c>
      <c r="BH17" s="110">
        <f>SUM(BB17:BG17)</f>
        <v>52</v>
      </c>
      <c r="BI17" s="91" t="s">
        <v>21</v>
      </c>
    </row>
    <row r="18" spans="1:61" s="15" customFormat="1" ht="12.75" customHeight="1">
      <c r="A18" s="39" t="s">
        <v>22</v>
      </c>
      <c r="B18" s="40"/>
      <c r="C18" s="40"/>
      <c r="D18" s="40"/>
      <c r="E18" s="40"/>
      <c r="F18" s="40"/>
      <c r="G18" s="40"/>
      <c r="H18" s="40"/>
      <c r="I18" s="40"/>
      <c r="J18" s="41"/>
      <c r="K18" s="40"/>
      <c r="L18" s="40"/>
      <c r="M18" s="40"/>
      <c r="N18" s="40"/>
      <c r="O18" s="40"/>
      <c r="P18" s="40"/>
      <c r="Q18" s="40"/>
      <c r="R18" s="40"/>
      <c r="S18" s="40" t="s">
        <v>30</v>
      </c>
      <c r="T18" s="40" t="s">
        <v>30</v>
      </c>
      <c r="U18" s="79" t="s">
        <v>160</v>
      </c>
      <c r="V18" s="40"/>
      <c r="W18" s="73"/>
      <c r="X18" s="73"/>
      <c r="Y18" s="74"/>
      <c r="Z18" s="40"/>
      <c r="AA18" s="40"/>
      <c r="AB18" s="40"/>
      <c r="AC18" s="40"/>
      <c r="AD18" s="40"/>
      <c r="AE18" s="40"/>
      <c r="AF18" s="40"/>
      <c r="AG18" s="41"/>
      <c r="AH18" s="40"/>
      <c r="AI18" s="40"/>
      <c r="AJ18" s="40"/>
      <c r="AK18" s="74"/>
      <c r="AL18" s="74"/>
      <c r="AM18" s="74"/>
      <c r="AN18" s="133" t="s">
        <v>160</v>
      </c>
      <c r="AO18" s="133" t="s">
        <v>160</v>
      </c>
      <c r="AP18" s="74" t="s">
        <v>140</v>
      </c>
      <c r="AQ18" s="74" t="s">
        <v>140</v>
      </c>
      <c r="AR18" s="74" t="s">
        <v>30</v>
      </c>
      <c r="AS18" s="40" t="s">
        <v>30</v>
      </c>
      <c r="AT18" s="40" t="s">
        <v>30</v>
      </c>
      <c r="AU18" s="40" t="s">
        <v>30</v>
      </c>
      <c r="AV18" s="40" t="s">
        <v>30</v>
      </c>
      <c r="AW18" s="40" t="s">
        <v>30</v>
      </c>
      <c r="AX18" s="40" t="s">
        <v>30</v>
      </c>
      <c r="AY18" s="40" t="s">
        <v>30</v>
      </c>
      <c r="AZ18" s="40" t="s">
        <v>30</v>
      </c>
      <c r="BA18" s="42" t="s">
        <v>30</v>
      </c>
      <c r="BB18" s="56">
        <v>35</v>
      </c>
      <c r="BC18" s="57">
        <v>3</v>
      </c>
      <c r="BD18" s="57">
        <v>2</v>
      </c>
      <c r="BE18" s="57"/>
      <c r="BF18" s="57"/>
      <c r="BG18" s="57">
        <v>12</v>
      </c>
      <c r="BH18" s="111">
        <f>SUM(BB18:BG18)</f>
        <v>52</v>
      </c>
      <c r="BI18" s="39" t="s">
        <v>22</v>
      </c>
    </row>
    <row r="19" spans="1:61" s="15" customFormat="1" ht="12.75" customHeight="1">
      <c r="A19" s="39" t="s">
        <v>23</v>
      </c>
      <c r="B19" s="40"/>
      <c r="C19" s="40"/>
      <c r="D19" s="40"/>
      <c r="E19" s="40"/>
      <c r="F19" s="40"/>
      <c r="G19" s="40"/>
      <c r="H19" s="40"/>
      <c r="I19" s="40"/>
      <c r="J19" s="41"/>
      <c r="K19" s="40"/>
      <c r="L19" s="40"/>
      <c r="M19" s="40"/>
      <c r="N19" s="40"/>
      <c r="O19" s="40"/>
      <c r="P19" s="40"/>
      <c r="Q19" s="40"/>
      <c r="R19" s="40"/>
      <c r="S19" s="41" t="s">
        <v>30</v>
      </c>
      <c r="T19" s="40" t="s">
        <v>30</v>
      </c>
      <c r="U19" s="79" t="s">
        <v>160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40"/>
      <c r="AI19" s="40"/>
      <c r="AJ19" s="40"/>
      <c r="AK19" s="74"/>
      <c r="AL19" s="74"/>
      <c r="AM19" s="74"/>
      <c r="AN19" s="133" t="s">
        <v>160</v>
      </c>
      <c r="AO19" s="74" t="s">
        <v>112</v>
      </c>
      <c r="AP19" s="74" t="s">
        <v>112</v>
      </c>
      <c r="AQ19" s="74" t="s">
        <v>112</v>
      </c>
      <c r="AR19" s="74" t="s">
        <v>30</v>
      </c>
      <c r="AS19" s="40" t="s">
        <v>30</v>
      </c>
      <c r="AT19" s="40" t="s">
        <v>30</v>
      </c>
      <c r="AU19" s="40" t="s">
        <v>30</v>
      </c>
      <c r="AV19" s="40" t="s">
        <v>30</v>
      </c>
      <c r="AW19" s="40" t="s">
        <v>30</v>
      </c>
      <c r="AX19" s="40" t="s">
        <v>30</v>
      </c>
      <c r="AY19" s="40" t="s">
        <v>30</v>
      </c>
      <c r="AZ19" s="40" t="s">
        <v>30</v>
      </c>
      <c r="BA19" s="42" t="s">
        <v>30</v>
      </c>
      <c r="BB19" s="56">
        <v>35</v>
      </c>
      <c r="BC19" s="57">
        <v>2</v>
      </c>
      <c r="BD19" s="57"/>
      <c r="BE19" s="57">
        <v>3</v>
      </c>
      <c r="BF19" s="57"/>
      <c r="BG19" s="57">
        <v>12</v>
      </c>
      <c r="BH19" s="111">
        <f>SUM(BB19:BG19)</f>
        <v>52</v>
      </c>
      <c r="BI19" s="39" t="s">
        <v>23</v>
      </c>
    </row>
    <row r="20" spans="1:61" s="15" customFormat="1" ht="12.75" customHeight="1" thickBot="1">
      <c r="A20" s="77" t="s">
        <v>24</v>
      </c>
      <c r="B20" s="96"/>
      <c r="C20" s="96"/>
      <c r="D20" s="96"/>
      <c r="E20" s="96"/>
      <c r="F20" s="96"/>
      <c r="G20" s="96"/>
      <c r="H20" s="96"/>
      <c r="I20" s="96"/>
      <c r="J20" s="97"/>
      <c r="K20" s="96"/>
      <c r="L20" s="96"/>
      <c r="M20" s="96"/>
      <c r="N20" s="96"/>
      <c r="O20" s="96"/>
      <c r="P20" s="96"/>
      <c r="Q20" s="96"/>
      <c r="R20" s="96"/>
      <c r="S20" s="97" t="s">
        <v>30</v>
      </c>
      <c r="T20" s="98" t="s">
        <v>30</v>
      </c>
      <c r="U20" s="99" t="s">
        <v>160</v>
      </c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100" t="s">
        <v>139</v>
      </c>
      <c r="AI20" s="96" t="s">
        <v>112</v>
      </c>
      <c r="AJ20" s="96" t="s">
        <v>112</v>
      </c>
      <c r="AK20" s="97" t="s">
        <v>112</v>
      </c>
      <c r="AL20" s="97" t="s">
        <v>137</v>
      </c>
      <c r="AM20" s="97" t="s">
        <v>137</v>
      </c>
      <c r="AN20" s="97" t="s">
        <v>137</v>
      </c>
      <c r="AO20" s="97" t="s">
        <v>137</v>
      </c>
      <c r="AP20" s="97" t="s">
        <v>137</v>
      </c>
      <c r="AQ20" s="97" t="s">
        <v>137</v>
      </c>
      <c r="AR20" s="97" t="s">
        <v>30</v>
      </c>
      <c r="AS20" s="97" t="s">
        <v>30</v>
      </c>
      <c r="AT20" s="97" t="s">
        <v>30</v>
      </c>
      <c r="AU20" s="97" t="s">
        <v>30</v>
      </c>
      <c r="AV20" s="97" t="s">
        <v>30</v>
      </c>
      <c r="AW20" s="101" t="s">
        <v>30</v>
      </c>
      <c r="AX20" s="102" t="s">
        <v>30</v>
      </c>
      <c r="AY20" s="101" t="s">
        <v>30</v>
      </c>
      <c r="AZ20" s="101" t="s">
        <v>30</v>
      </c>
      <c r="BA20" s="104" t="s">
        <v>30</v>
      </c>
      <c r="BB20" s="105">
        <v>29</v>
      </c>
      <c r="BC20" s="103">
        <v>2</v>
      </c>
      <c r="BD20" s="103"/>
      <c r="BE20" s="103">
        <v>3</v>
      </c>
      <c r="BF20" s="103">
        <v>6</v>
      </c>
      <c r="BG20" s="103">
        <v>12</v>
      </c>
      <c r="BH20" s="111">
        <f>SUM(BB20:BG20)</f>
        <v>52</v>
      </c>
      <c r="BI20" s="77" t="s">
        <v>24</v>
      </c>
    </row>
    <row r="21" spans="1:61" s="15" customFormat="1" ht="12.75" customHeight="1" thickBo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76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501" t="s">
        <v>17</v>
      </c>
      <c r="AX21" s="502"/>
      <c r="AY21" s="502"/>
      <c r="AZ21" s="502"/>
      <c r="BA21" s="503"/>
      <c r="BB21" s="108">
        <f aca="true" t="shared" si="0" ref="BB21:BH21">SUM(BB17:BB20)</f>
        <v>134</v>
      </c>
      <c r="BC21" s="106">
        <f t="shared" si="0"/>
        <v>10</v>
      </c>
      <c r="BD21" s="106">
        <f t="shared" si="0"/>
        <v>2</v>
      </c>
      <c r="BE21" s="106">
        <f t="shared" si="0"/>
        <v>8</v>
      </c>
      <c r="BF21" s="106">
        <f t="shared" si="0"/>
        <v>6</v>
      </c>
      <c r="BG21" s="106">
        <f t="shared" si="0"/>
        <v>48</v>
      </c>
      <c r="BH21" s="107">
        <f t="shared" si="0"/>
        <v>208</v>
      </c>
      <c r="BI21" s="75"/>
    </row>
    <row r="22" spans="1:61" s="15" customFormat="1" ht="10.5" customHeight="1" thickBot="1">
      <c r="A22" s="89"/>
      <c r="B22" s="89"/>
      <c r="C22" s="89"/>
      <c r="D22" s="89"/>
      <c r="E22" s="89"/>
      <c r="F22" s="89"/>
      <c r="G22" s="89"/>
      <c r="H22" s="90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76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75"/>
      <c r="BC22" s="75"/>
      <c r="BD22" s="75"/>
      <c r="BE22" s="75"/>
      <c r="BF22" s="75"/>
      <c r="BG22" s="75"/>
      <c r="BH22" s="75"/>
      <c r="BI22" s="75"/>
    </row>
    <row r="23" spans="1:61" s="58" customFormat="1" ht="12.75" customHeight="1" thickBot="1">
      <c r="A23" s="498" t="s">
        <v>37</v>
      </c>
      <c r="B23" s="498"/>
      <c r="C23" s="498"/>
      <c r="D23" s="498"/>
      <c r="E23" s="498"/>
      <c r="F23" s="498"/>
      <c r="G23" s="499"/>
      <c r="H23" s="37"/>
      <c r="I23" s="467" t="s">
        <v>161</v>
      </c>
      <c r="J23" s="468"/>
      <c r="K23" s="468"/>
      <c r="L23" s="468"/>
      <c r="M23" s="468"/>
      <c r="N23" s="468"/>
      <c r="O23" s="468"/>
      <c r="P23" s="468"/>
      <c r="Q23" s="78" t="s">
        <v>160</v>
      </c>
      <c r="R23" s="467" t="s">
        <v>38</v>
      </c>
      <c r="S23" s="468"/>
      <c r="T23" s="468"/>
      <c r="U23" s="468"/>
      <c r="V23" s="468"/>
      <c r="W23" s="468"/>
      <c r="X23" s="468"/>
      <c r="Y23" s="468"/>
      <c r="Z23" s="55" t="s">
        <v>30</v>
      </c>
      <c r="AA23" s="467" t="s">
        <v>16</v>
      </c>
      <c r="AB23" s="468"/>
      <c r="AC23" s="468"/>
      <c r="AD23" s="468"/>
      <c r="AE23" s="468"/>
      <c r="AG23" s="55" t="s">
        <v>140</v>
      </c>
      <c r="AH23" s="82" t="s">
        <v>110</v>
      </c>
      <c r="AI23" s="83"/>
      <c r="AJ23" s="83"/>
      <c r="AK23" s="83"/>
      <c r="AL23" s="83"/>
      <c r="AM23" s="83"/>
      <c r="AN23" s="83"/>
      <c r="AO23" s="83"/>
      <c r="AR23" s="55" t="s">
        <v>112</v>
      </c>
      <c r="AS23" s="80" t="s">
        <v>65</v>
      </c>
      <c r="AT23" s="81"/>
      <c r="AU23" s="81"/>
      <c r="AV23" s="81"/>
      <c r="AW23" s="81"/>
      <c r="AX23" s="81"/>
      <c r="AY23" s="81"/>
      <c r="AZ23" s="81"/>
      <c r="BB23" s="55" t="s">
        <v>137</v>
      </c>
      <c r="BC23" s="467" t="s">
        <v>138</v>
      </c>
      <c r="BD23" s="468"/>
      <c r="BE23" s="468"/>
      <c r="BF23" s="468"/>
      <c r="BG23" s="468"/>
      <c r="BH23" s="468"/>
      <c r="BI23" s="468"/>
    </row>
    <row r="24" spans="9:13" s="15" customFormat="1" ht="9" customHeight="1">
      <c r="I24" s="472"/>
      <c r="J24" s="472"/>
      <c r="K24" s="472"/>
      <c r="L24" s="472"/>
      <c r="M24" s="472"/>
    </row>
    <row r="25" spans="8:53" s="15" customFormat="1" ht="12.75"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="15" customFormat="1" ht="11.25"/>
    <row r="27" s="15" customFormat="1" ht="11.25"/>
    <row r="28" s="15" customFormat="1" ht="11.25"/>
    <row r="29" s="15" customFormat="1" ht="11.25"/>
    <row r="30" s="15" customFormat="1" ht="11.25"/>
    <row r="31" s="15" customFormat="1" ht="11.25"/>
    <row r="32" s="15" customFormat="1" ht="11.25"/>
    <row r="33" s="15" customFormat="1" ht="11.25"/>
    <row r="34" s="15" customFormat="1" ht="11.25"/>
    <row r="35" s="15" customFormat="1" ht="11.25"/>
    <row r="36" s="15" customFormat="1" ht="11.25"/>
    <row r="37" s="15" customFormat="1" ht="11.25"/>
    <row r="38" s="15" customFormat="1" ht="11.25"/>
    <row r="39" s="15" customFormat="1" ht="10.5" customHeight="1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pans="1:61" s="15" customFormat="1" ht="11.25">
      <c r="A552" s="28"/>
      <c r="E552" s="23"/>
      <c r="F552" s="23"/>
      <c r="I552" s="23"/>
      <c r="J552" s="23"/>
      <c r="N552" s="23"/>
      <c r="R552" s="23"/>
      <c r="S552" s="23"/>
      <c r="V552" s="23"/>
      <c r="W552" s="23"/>
      <c r="Z552" s="23"/>
      <c r="AA552" s="23"/>
      <c r="AE552" s="23"/>
      <c r="AF552" s="23"/>
      <c r="AI552" s="23"/>
      <c r="AJ552" s="23"/>
      <c r="AN552" s="23"/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  <c r="BI552" s="24"/>
    </row>
    <row r="553" spans="1:61" s="15" customFormat="1" ht="11.25">
      <c r="A553" s="28"/>
      <c r="E553" s="23"/>
      <c r="F553" s="23"/>
      <c r="I553" s="23"/>
      <c r="J553" s="23"/>
      <c r="N553" s="23"/>
      <c r="R553" s="23"/>
      <c r="S553" s="23"/>
      <c r="V553" s="23"/>
      <c r="W553" s="23"/>
      <c r="Z553" s="23"/>
      <c r="AA553" s="23"/>
      <c r="AE553" s="23"/>
      <c r="AF553" s="23"/>
      <c r="AI553" s="23"/>
      <c r="AJ553" s="23"/>
      <c r="AN553" s="23"/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  <c r="BI553" s="24"/>
    </row>
    <row r="554" spans="1:61" s="15" customFormat="1" ht="11.25">
      <c r="A554" s="28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5" customFormat="1" ht="11.25">
      <c r="A555" s="28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5" customFormat="1" ht="11.25">
      <c r="A556" s="28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5" customFormat="1" ht="11.25">
      <c r="A557" s="28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5" customFormat="1" ht="11.25">
      <c r="A558" s="28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5" customFormat="1" ht="11.25">
      <c r="A559" s="28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5" customFormat="1" ht="11.25">
      <c r="A560" s="28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5" customFormat="1" ht="11.25">
      <c r="A561" s="28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5" customFormat="1" ht="11.25">
      <c r="A562" s="28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5" customFormat="1" ht="11.25">
      <c r="A563" s="28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5" customFormat="1" ht="11.25">
      <c r="A564" s="28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5" customFormat="1" ht="11.25">
      <c r="A565" s="28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5" customFormat="1" ht="11.25">
      <c r="A566" s="28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5" customFormat="1" ht="11.25">
      <c r="A567" s="28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5" customFormat="1" ht="11.25">
      <c r="A568" s="28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5" customFormat="1" ht="11.25">
      <c r="A569" s="28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5" customFormat="1" ht="11.25">
      <c r="A570" s="28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5" customFormat="1" ht="11.25">
      <c r="A571" s="28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5" customFormat="1" ht="11.25">
      <c r="A572" s="28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5" customFormat="1" ht="11.25">
      <c r="A573" s="28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5" customFormat="1" ht="11.25">
      <c r="A574" s="28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5" customFormat="1" ht="11.25">
      <c r="A575" s="28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5" customFormat="1" ht="11.25">
      <c r="A576" s="28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5" customFormat="1" ht="11.25">
      <c r="A577" s="28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5" customFormat="1" ht="11.25">
      <c r="A578" s="28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5" customFormat="1" ht="11.25">
      <c r="A579" s="28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5" customFormat="1" ht="11.25">
      <c r="A580" s="28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5" customFormat="1" ht="11.25">
      <c r="A581" s="28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5" customFormat="1" ht="11.25">
      <c r="A582" s="28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5" customFormat="1" ht="11.25">
      <c r="A583" s="28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5" customFormat="1" ht="11.25">
      <c r="A584" s="28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5" customFormat="1" ht="11.25">
      <c r="A585" s="28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5" customFormat="1" ht="11.25">
      <c r="A586" s="28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5" customFormat="1" ht="11.25">
      <c r="A587" s="28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5" customFormat="1" ht="11.25">
      <c r="A588" s="28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5" customFormat="1" ht="11.25">
      <c r="A589" s="28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5" customFormat="1" ht="11.25">
      <c r="A590" s="28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5" customFormat="1" ht="11.25">
      <c r="A591" s="28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5" customFormat="1" ht="11.25">
      <c r="A592" s="28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5" customFormat="1" ht="11.25">
      <c r="A593" s="28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5" customFormat="1" ht="11.25">
      <c r="A594" s="28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5" customFormat="1" ht="11.25">
      <c r="A595" s="28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5" customFormat="1" ht="11.25">
      <c r="A596" s="28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5" customFormat="1" ht="11.25">
      <c r="A597" s="28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5" customFormat="1" ht="11.25">
      <c r="A598" s="28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5" customFormat="1" ht="11.25">
      <c r="A599" s="28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5" customFormat="1" ht="11.25">
      <c r="A600" s="28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5" customFormat="1" ht="11.25">
      <c r="A601" s="28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5" customFormat="1" ht="11.25">
      <c r="A602" s="28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5" customFormat="1" ht="11.25">
      <c r="A603" s="28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5" customFormat="1" ht="11.25">
      <c r="A604" s="28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5" customFormat="1" ht="11.25">
      <c r="A605" s="28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5" customFormat="1" ht="11.25">
      <c r="A606" s="28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5" customFormat="1" ht="11.25">
      <c r="A607" s="28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5" customFormat="1" ht="11.25">
      <c r="A608" s="28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5" customFormat="1" ht="11.25">
      <c r="A609" s="28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5" customFormat="1" ht="11.25">
      <c r="A610" s="28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5" customFormat="1" ht="11.25">
      <c r="A611" s="28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5" customFormat="1" ht="11.25">
      <c r="A612" s="28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5" customFormat="1" ht="11.25">
      <c r="A613" s="28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5" customFormat="1" ht="11.25">
      <c r="A614" s="28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5" customFormat="1" ht="11.25">
      <c r="A615" s="28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5" customFormat="1" ht="11.25">
      <c r="A616" s="28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5" customFormat="1" ht="11.25">
      <c r="A617" s="28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5" customFormat="1" ht="11.25">
      <c r="A618" s="28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5" customFormat="1" ht="11.25">
      <c r="A619" s="28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5" customFormat="1" ht="11.25">
      <c r="A620" s="28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5" customFormat="1" ht="11.25">
      <c r="A621" s="28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5" customFormat="1" ht="11.25">
      <c r="A622" s="28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5" customFormat="1" ht="11.25">
      <c r="A623" s="28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5" customFormat="1" ht="11.25">
      <c r="A624" s="28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5" customFormat="1" ht="11.25">
      <c r="A625" s="28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5" customFormat="1" ht="11.25">
      <c r="A626" s="28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5" customFormat="1" ht="11.25">
      <c r="A627" s="28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5" customFormat="1" ht="11.25">
      <c r="A628" s="28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5" customFormat="1" ht="11.25">
      <c r="A629" s="28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5" customFormat="1" ht="11.25">
      <c r="A630" s="28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5" customFormat="1" ht="11.25">
      <c r="A631" s="28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5" customFormat="1" ht="11.25">
      <c r="A632" s="28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5" customFormat="1" ht="11.25">
      <c r="A633" s="28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5" customFormat="1" ht="11.25">
      <c r="A634" s="28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5" customFormat="1" ht="11.25">
      <c r="A635" s="28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5" customFormat="1" ht="11.25">
      <c r="A636" s="28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5" customFormat="1" ht="11.25">
      <c r="A637" s="28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5" customFormat="1" ht="11.25">
      <c r="A638" s="28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5" customFormat="1" ht="11.25">
      <c r="A639" s="28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5" customFormat="1" ht="11.25">
      <c r="A640" s="28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5" customFormat="1" ht="11.25">
      <c r="A641" s="28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5" customFormat="1" ht="11.25">
      <c r="A642" s="28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5" customFormat="1" ht="11.25">
      <c r="A643" s="28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5" customFormat="1" ht="11.25">
      <c r="A644" s="28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5" customFormat="1" ht="11.25">
      <c r="A645" s="28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5" customFormat="1" ht="11.25">
      <c r="A646" s="28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5" customFormat="1" ht="11.25">
      <c r="A647" s="28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5" customFormat="1" ht="11.25">
      <c r="A648" s="28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5" customFormat="1" ht="11.25">
      <c r="A649" s="28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5" customFormat="1" ht="11.25">
      <c r="A650" s="28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5" customFormat="1" ht="11.25">
      <c r="A651" s="28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5" customFormat="1" ht="11.25">
      <c r="A652" s="28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5" customFormat="1" ht="11.25">
      <c r="A653" s="28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5" customFormat="1" ht="11.25">
      <c r="A654" s="28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5" customFormat="1" ht="11.25">
      <c r="A655" s="28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5" customFormat="1" ht="11.25">
      <c r="A656" s="28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5" customFormat="1" ht="11.25">
      <c r="A657" s="28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5" customFormat="1" ht="11.25">
      <c r="A658" s="28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5" customFormat="1" ht="11.25">
      <c r="A659" s="28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5" customFormat="1" ht="11.25">
      <c r="A660" s="28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5" customFormat="1" ht="11.25">
      <c r="A661" s="28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5" customFormat="1" ht="11.25">
      <c r="A662" s="28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5" customFormat="1" ht="11.25">
      <c r="A663" s="28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5" customFormat="1" ht="11.25">
      <c r="A664" s="28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5" customFormat="1" ht="11.25">
      <c r="A665" s="28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5" customFormat="1" ht="11.25">
      <c r="A666" s="28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5" customFormat="1" ht="11.25">
      <c r="A667" s="28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5" customFormat="1" ht="11.25">
      <c r="A668" s="28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5" customFormat="1" ht="11.25">
      <c r="A669" s="28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5" customFormat="1" ht="11.25">
      <c r="A670" s="28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5" customFormat="1" ht="11.25">
      <c r="A671" s="28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5" customFormat="1" ht="11.25">
      <c r="A672" s="28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5" customFormat="1" ht="11.25">
      <c r="A673" s="28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5" customFormat="1" ht="11.25">
      <c r="A674" s="28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5" customFormat="1" ht="11.25">
      <c r="A675" s="28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5" customFormat="1" ht="11.25">
      <c r="A676" s="28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5" customFormat="1" ht="11.25">
      <c r="A677" s="28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5" customFormat="1" ht="11.25">
      <c r="A678" s="28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5" customFormat="1" ht="11.25">
      <c r="A679" s="28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5" customFormat="1" ht="11.25">
      <c r="A680" s="28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5" customFormat="1" ht="11.25">
      <c r="A681" s="28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5" customFormat="1" ht="11.25">
      <c r="A682" s="28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5" customFormat="1" ht="11.25">
      <c r="A683" s="28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5" customFormat="1" ht="11.25">
      <c r="A684" s="28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5" customFormat="1" ht="11.25">
      <c r="A685" s="28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5" customFormat="1" ht="11.25">
      <c r="A686" s="28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5" customFormat="1" ht="11.25">
      <c r="A687" s="28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5" customFormat="1" ht="11.25">
      <c r="A688" s="28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5" customFormat="1" ht="11.25">
      <c r="A689" s="28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5" customFormat="1" ht="11.25">
      <c r="A690" s="28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5" customFormat="1" ht="11.25">
      <c r="A691" s="28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5" customFormat="1" ht="11.25">
      <c r="A692" s="28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5" customFormat="1" ht="11.25">
      <c r="A693" s="28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5" customFormat="1" ht="11.25">
      <c r="A694" s="28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5" customFormat="1" ht="11.25">
      <c r="A695" s="28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5" customFormat="1" ht="11.25">
      <c r="A696" s="28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5" customFormat="1" ht="11.25">
      <c r="A697" s="28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5" customFormat="1" ht="11.25">
      <c r="A698" s="28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5" customFormat="1" ht="11.25">
      <c r="A699" s="28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5" customFormat="1" ht="11.25">
      <c r="A700" s="28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5" customFormat="1" ht="11.25">
      <c r="A701" s="28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5" customFormat="1" ht="11.25">
      <c r="A702" s="28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5" customFormat="1" ht="11.25">
      <c r="A703" s="28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5" customFormat="1" ht="11.25">
      <c r="A704" s="28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5" customFormat="1" ht="11.25">
      <c r="A705" s="28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5" customFormat="1" ht="11.25">
      <c r="A706" s="28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5" customFormat="1" ht="11.25">
      <c r="A707" s="28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5" customFormat="1" ht="11.25">
      <c r="A708" s="28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5" customFormat="1" ht="11.25">
      <c r="A709" s="28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5" customFormat="1" ht="11.25">
      <c r="A710" s="28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5" customFormat="1" ht="11.25">
      <c r="A711" s="28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5" customFormat="1" ht="11.25">
      <c r="A712" s="28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5" customFormat="1" ht="11.25">
      <c r="A713" s="28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5" customFormat="1" ht="11.25">
      <c r="A714" s="28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5" customFormat="1" ht="11.25">
      <c r="A715" s="28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5" customFormat="1" ht="11.25">
      <c r="A716" s="28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5" customFormat="1" ht="11.25">
      <c r="A717" s="28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5" customFormat="1" ht="11.25">
      <c r="A718" s="28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5" customFormat="1" ht="11.25">
      <c r="A719" s="28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5" customFormat="1" ht="11.25">
      <c r="A720" s="28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5" customFormat="1" ht="11.25">
      <c r="A721" s="28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5" customFormat="1" ht="11.25">
      <c r="A722" s="28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5" customFormat="1" ht="11.25">
      <c r="A723" s="28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5" customFormat="1" ht="11.25">
      <c r="A724" s="28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5" customFormat="1" ht="11.25">
      <c r="A725" s="28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5" customFormat="1" ht="11.25">
      <c r="A726" s="28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5" customFormat="1" ht="11.25">
      <c r="A727" s="28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5" customFormat="1" ht="11.25">
      <c r="A728" s="28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5" customFormat="1" ht="11.25">
      <c r="A729" s="28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5" customFormat="1" ht="11.25">
      <c r="A730" s="28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5" customFormat="1" ht="11.25">
      <c r="A731" s="28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5" customFormat="1" ht="11.25">
      <c r="A732" s="28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5" customFormat="1" ht="11.25">
      <c r="A733" s="28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5" customFormat="1" ht="11.25">
      <c r="A734" s="28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5" customFormat="1" ht="11.25">
      <c r="A735" s="28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5" customFormat="1" ht="11.25">
      <c r="A736" s="28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5" customFormat="1" ht="11.25">
      <c r="A737" s="28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5" customFormat="1" ht="11.25">
      <c r="A738" s="28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5" customFormat="1" ht="11.25">
      <c r="A739" s="28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5" customFormat="1" ht="11.25">
      <c r="A740" s="28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5" customFormat="1" ht="11.25">
      <c r="A741" s="28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5" customFormat="1" ht="11.25">
      <c r="A742" s="28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5" customFormat="1" ht="11.25">
      <c r="A743" s="28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5" customFormat="1" ht="11.25">
      <c r="A744" s="28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5" customFormat="1" ht="11.25">
      <c r="A745" s="28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5" customFormat="1" ht="11.25">
      <c r="A746" s="28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5" customFormat="1" ht="11.25">
      <c r="A747" s="28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5" customFormat="1" ht="11.25">
      <c r="A748" s="28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5" customFormat="1" ht="11.25">
      <c r="A749" s="28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5" customFormat="1" ht="11.25">
      <c r="A750" s="28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5" customFormat="1" ht="11.25">
      <c r="A751" s="28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5" customFormat="1" ht="11.25">
      <c r="A752" s="28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5" customFormat="1" ht="11.25">
      <c r="A753" s="28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5" customFormat="1" ht="11.25">
      <c r="A754" s="28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5" customFormat="1" ht="11.25">
      <c r="A755" s="28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5" customFormat="1" ht="11.25">
      <c r="A756" s="28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5" customFormat="1" ht="11.25">
      <c r="A757" s="28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5" customFormat="1" ht="11.25">
      <c r="A758" s="28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5" customFormat="1" ht="11.25">
      <c r="A759" s="28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5" customFormat="1" ht="11.25">
      <c r="A760" s="28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5" customFormat="1" ht="11.25">
      <c r="A761" s="28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5" customFormat="1" ht="11.25">
      <c r="A762" s="28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5" customFormat="1" ht="11.25">
      <c r="A763" s="28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5" customFormat="1" ht="11.25">
      <c r="A764" s="28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5" customFormat="1" ht="11.25">
      <c r="A765" s="28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5" customFormat="1" ht="11.25">
      <c r="A766" s="28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5" customFormat="1" ht="11.25">
      <c r="A767" s="28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5" customFormat="1" ht="11.25">
      <c r="A768" s="28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5" customFormat="1" ht="11.25">
      <c r="A769" s="28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5" customFormat="1" ht="11.25">
      <c r="A770" s="28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5" customFormat="1" ht="11.25">
      <c r="A771" s="28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5" customFormat="1" ht="11.25">
      <c r="A772" s="28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5" customFormat="1" ht="11.25">
      <c r="A773" s="28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5" customFormat="1" ht="11.25">
      <c r="A774" s="28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5" customFormat="1" ht="11.25">
      <c r="A775" s="28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5" customFormat="1" ht="11.25">
      <c r="A776" s="28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5" customFormat="1" ht="11.25">
      <c r="A777" s="28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5" customFormat="1" ht="11.25">
      <c r="A778" s="28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5" customFormat="1" ht="11.25">
      <c r="A779" s="28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5" customFormat="1" ht="11.25">
      <c r="A780" s="28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5" customFormat="1" ht="11.25">
      <c r="A781" s="28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5" customFormat="1" ht="11.25">
      <c r="A782" s="28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5" customFormat="1" ht="11.25">
      <c r="A783" s="28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5" customFormat="1" ht="11.25">
      <c r="A784" s="28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5" customFormat="1" ht="11.25">
      <c r="A785" s="28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5" customFormat="1" ht="11.25">
      <c r="A786" s="28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5" customFormat="1" ht="11.25">
      <c r="A787" s="28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5" customFormat="1" ht="11.25">
      <c r="A788" s="28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5" customFormat="1" ht="11.25">
      <c r="A789" s="28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5" customFormat="1" ht="11.25">
      <c r="A790" s="28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5" customFormat="1" ht="11.25">
      <c r="A791" s="28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5" customFormat="1" ht="11.25">
      <c r="A792" s="28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5" customFormat="1" ht="11.25">
      <c r="A793" s="28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5" customFormat="1" ht="11.25">
      <c r="A794" s="28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5" customFormat="1" ht="11.25">
      <c r="A795" s="28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5" customFormat="1" ht="11.25">
      <c r="A796" s="28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5" customFormat="1" ht="11.25">
      <c r="A797" s="28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5" customFormat="1" ht="11.25">
      <c r="A798" s="28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5" customFormat="1" ht="11.25">
      <c r="A799" s="28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5" customFormat="1" ht="11.25">
      <c r="A800" s="28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5" customFormat="1" ht="11.25">
      <c r="A801" s="28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5" customFormat="1" ht="11.25">
      <c r="A802" s="28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5" customFormat="1" ht="11.25">
      <c r="A803" s="28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5" customFormat="1" ht="11.25">
      <c r="A804" s="28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5" customFormat="1" ht="11.25">
      <c r="A805" s="28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5" customFormat="1" ht="11.25">
      <c r="A806" s="28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5" customFormat="1" ht="11.25">
      <c r="A807" s="28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5" customFormat="1" ht="11.25">
      <c r="A808" s="28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5" customFormat="1" ht="11.25">
      <c r="A809" s="28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5" customFormat="1" ht="11.25">
      <c r="A810" s="28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5" customFormat="1" ht="11.25">
      <c r="A811" s="28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5" customFormat="1" ht="11.25">
      <c r="A812" s="28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5" customFormat="1" ht="11.25">
      <c r="A813" s="28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5" customFormat="1" ht="11.25">
      <c r="A814" s="28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5" customFormat="1" ht="11.25">
      <c r="A815" s="28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5" customFormat="1" ht="11.25">
      <c r="A816" s="28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5" customFormat="1" ht="11.25">
      <c r="A817" s="28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5" customFormat="1" ht="11.25">
      <c r="A818" s="28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5" customFormat="1" ht="11.25">
      <c r="A819" s="28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5" customFormat="1" ht="11.25">
      <c r="A820" s="28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5" customFormat="1" ht="11.25">
      <c r="A821" s="28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5" customFormat="1" ht="11.25">
      <c r="A822" s="28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5" customFormat="1" ht="11.25">
      <c r="A823" s="28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5" customFormat="1" ht="11.25">
      <c r="A824" s="28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5" customFormat="1" ht="11.25">
      <c r="A825" s="28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5" customFormat="1" ht="11.25">
      <c r="A826" s="28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5" customFormat="1" ht="11.25">
      <c r="A827" s="28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5" customFormat="1" ht="11.25">
      <c r="A828" s="28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5" customFormat="1" ht="11.25">
      <c r="A829" s="28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5" customFormat="1" ht="11.25">
      <c r="A830" s="28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5" customFormat="1" ht="11.25">
      <c r="A831" s="28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5" customFormat="1" ht="11.25">
      <c r="A832" s="28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5" customFormat="1" ht="11.25">
      <c r="A833" s="28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5" customFormat="1" ht="11.25">
      <c r="A834" s="28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5" customFormat="1" ht="11.25">
      <c r="A835" s="28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5" customFormat="1" ht="11.25">
      <c r="A836" s="28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5" customFormat="1" ht="11.25">
      <c r="A837" s="28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5" customFormat="1" ht="11.25">
      <c r="A838" s="28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5" customFormat="1" ht="11.25">
      <c r="A839" s="28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5" customFormat="1" ht="11.25">
      <c r="A840" s="28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5" customFormat="1" ht="11.25">
      <c r="A841" s="28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5" customFormat="1" ht="11.25">
      <c r="A842" s="28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5" customFormat="1" ht="11.25">
      <c r="A843" s="28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5" customFormat="1" ht="11.25">
      <c r="A844" s="28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5" customFormat="1" ht="11.25">
      <c r="A845" s="28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5" customFormat="1" ht="11.25">
      <c r="A846" s="28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5" customFormat="1" ht="11.25">
      <c r="A847" s="28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5" customFormat="1" ht="11.25">
      <c r="A848" s="28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5" customFormat="1" ht="11.25">
      <c r="A849" s="28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5" customFormat="1" ht="11.25">
      <c r="A850" s="28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5" customFormat="1" ht="11.25">
      <c r="A851" s="28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5" customFormat="1" ht="11.25">
      <c r="A852" s="28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5" customFormat="1" ht="11.25">
      <c r="A853" s="28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5" customFormat="1" ht="11.25">
      <c r="A854" s="28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5" customFormat="1" ht="11.25">
      <c r="A855" s="28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5" customFormat="1" ht="11.25">
      <c r="A856" s="28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5" customFormat="1" ht="11.25">
      <c r="A857" s="28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5" customFormat="1" ht="11.25">
      <c r="A858" s="28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5" customFormat="1" ht="11.25">
      <c r="A859" s="28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5" customFormat="1" ht="11.25">
      <c r="A860" s="28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5" customFormat="1" ht="11.25">
      <c r="A861" s="28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V861" s="23"/>
      <c r="AW861" s="2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5" customFormat="1" ht="11.25">
      <c r="A862" s="28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V862" s="23"/>
      <c r="AW862" s="23"/>
      <c r="BA862" s="24"/>
      <c r="BB862" s="23"/>
      <c r="BC862" s="23"/>
      <c r="BD862" s="23"/>
      <c r="BE862" s="23"/>
      <c r="BF862" s="23"/>
      <c r="BG862" s="23"/>
      <c r="BH862" s="23"/>
      <c r="BI862" s="24"/>
    </row>
    <row r="863" spans="1:61" s="15" customFormat="1" ht="11.25">
      <c r="A863" s="28"/>
      <c r="E863" s="23"/>
      <c r="F863" s="23"/>
      <c r="I863" s="23"/>
      <c r="J863" s="23"/>
      <c r="N863" s="23"/>
      <c r="R863" s="23"/>
      <c r="S863" s="23"/>
      <c r="V863" s="23"/>
      <c r="W863" s="23"/>
      <c r="Z863" s="23"/>
      <c r="AA863" s="23"/>
      <c r="AE863" s="23"/>
      <c r="AF863" s="23"/>
      <c r="AI863" s="23"/>
      <c r="AJ863" s="23"/>
      <c r="AN863" s="23"/>
      <c r="AR863" s="23"/>
      <c r="AS863" s="23"/>
      <c r="AV863" s="23"/>
      <c r="AW863" s="23"/>
      <c r="BA863" s="24"/>
      <c r="BB863" s="23"/>
      <c r="BC863" s="23"/>
      <c r="BD863" s="23"/>
      <c r="BE863" s="23"/>
      <c r="BF863" s="23"/>
      <c r="BG863" s="23"/>
      <c r="BH863" s="23"/>
      <c r="BI863" s="24"/>
    </row>
  </sheetData>
  <mergeCells count="40">
    <mergeCell ref="O8:W8"/>
    <mergeCell ref="BC23:BI23"/>
    <mergeCell ref="X7:AB7"/>
    <mergeCell ref="AD7:AW7"/>
    <mergeCell ref="BH12:BH15"/>
    <mergeCell ref="Z8:AB8"/>
    <mergeCell ref="I24:M24"/>
    <mergeCell ref="I23:P23"/>
    <mergeCell ref="R23:Y23"/>
    <mergeCell ref="BD12:BD15"/>
    <mergeCell ref="AA23:AE23"/>
    <mergeCell ref="BB12:BB15"/>
    <mergeCell ref="A2:L2"/>
    <mergeCell ref="A3:N3"/>
    <mergeCell ref="A4:N4"/>
    <mergeCell ref="P3:AZ3"/>
    <mergeCell ref="AZ4:BI4"/>
    <mergeCell ref="BB2:BI2"/>
    <mergeCell ref="BB3:BI3"/>
    <mergeCell ref="O2:BA2"/>
    <mergeCell ref="A5:N5"/>
    <mergeCell ref="Q4:AY5"/>
    <mergeCell ref="V10:AI11"/>
    <mergeCell ref="A23:G23"/>
    <mergeCell ref="A7:N7"/>
    <mergeCell ref="AW21:BA21"/>
    <mergeCell ref="O6:W6"/>
    <mergeCell ref="X6:AB6"/>
    <mergeCell ref="O7:W7"/>
    <mergeCell ref="AD6:AV6"/>
    <mergeCell ref="BD1:BI1"/>
    <mergeCell ref="AZ5:BI5"/>
    <mergeCell ref="BB6:BI6"/>
    <mergeCell ref="BG12:BG15"/>
    <mergeCell ref="BC12:BC15"/>
    <mergeCell ref="BB10:BH11"/>
    <mergeCell ref="BE12:BE15"/>
    <mergeCell ref="BF12:BF15"/>
    <mergeCell ref="BI12:BI15"/>
    <mergeCell ref="AX9:BI9"/>
  </mergeCells>
  <printOptions horizontalCentered="1"/>
  <pageMargins left="0.1968503937007874" right="0.1968503937007874" top="0" bottom="0.1968503937007874" header="0" footer="0.1968503937007874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8"/>
  <sheetViews>
    <sheetView tabSelected="1" view="pageBreakPreview" zoomScale="60" zoomScaleNormal="64" workbookViewId="0" topLeftCell="A28">
      <selection activeCell="D47" sqref="D47"/>
    </sheetView>
  </sheetViews>
  <sheetFormatPr defaultColWidth="9.00390625" defaultRowHeight="12.75"/>
  <cols>
    <col min="1" max="1" width="10.00390625" style="0" customWidth="1"/>
    <col min="2" max="2" width="71.875" style="0" customWidth="1"/>
    <col min="3" max="3" width="7.75390625" style="0" customWidth="1"/>
    <col min="4" max="4" width="8.125" style="0" customWidth="1"/>
    <col min="5" max="5" width="0" style="0" hidden="1" customWidth="1"/>
    <col min="6" max="6" width="8.875" style="0" customWidth="1"/>
    <col min="7" max="7" width="8.625" style="0" customWidth="1"/>
    <col min="8" max="8" width="7.875" style="0" customWidth="1"/>
    <col min="9" max="9" width="7.25390625" style="0" customWidth="1"/>
    <col min="10" max="10" width="9.375" style="0" customWidth="1"/>
    <col min="11" max="11" width="8.125" style="0" customWidth="1"/>
    <col min="12" max="19" width="8.25390625" style="0" customWidth="1"/>
    <col min="20" max="20" width="10.125" style="0" customWidth="1"/>
    <col min="22" max="22" width="6.25390625" style="119" customWidth="1"/>
    <col min="23" max="23" width="5.00390625" style="119" customWidth="1"/>
  </cols>
  <sheetData>
    <row r="1" spans="1:23" s="141" customFormat="1" ht="11.25" customHeight="1">
      <c r="A1" s="5"/>
      <c r="B1" s="6"/>
      <c r="C1" s="4"/>
      <c r="D1" s="3"/>
      <c r="E1" s="2"/>
      <c r="F1" s="2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V1" s="119"/>
      <c r="W1" s="119"/>
    </row>
    <row r="2" spans="1:23" s="141" customFormat="1" ht="11.25" customHeight="1">
      <c r="A2" s="5"/>
      <c r="B2" s="6"/>
      <c r="C2" s="4"/>
      <c r="D2" s="3"/>
      <c r="E2" s="2"/>
      <c r="F2" s="2"/>
      <c r="G2" s="1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V2" s="119"/>
      <c r="W2" s="119"/>
    </row>
    <row r="3" spans="1:23" s="141" customFormat="1" ht="11.25" customHeight="1">
      <c r="A3" s="5"/>
      <c r="B3" s="6"/>
      <c r="C3" s="4"/>
      <c r="D3" s="3"/>
      <c r="E3" s="2"/>
      <c r="F3" s="2"/>
      <c r="G3" s="1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V3" s="119"/>
      <c r="W3" s="119"/>
    </row>
    <row r="4" spans="1:23" s="141" customFormat="1" ht="11.25" customHeight="1">
      <c r="A4" s="5"/>
      <c r="B4" s="6"/>
      <c r="C4" s="4"/>
      <c r="D4" s="3"/>
      <c r="E4" s="2"/>
      <c r="F4" s="2"/>
      <c r="G4" s="1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V4" s="119"/>
      <c r="W4" s="119"/>
    </row>
    <row r="5" spans="1:23" s="141" customFormat="1" ht="11.25" customHeight="1">
      <c r="A5" s="5"/>
      <c r="B5" s="6"/>
      <c r="C5" s="4"/>
      <c r="D5" s="3"/>
      <c r="E5" s="2"/>
      <c r="F5" s="2"/>
      <c r="G5" s="1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V5" s="119"/>
      <c r="W5" s="119"/>
    </row>
    <row r="6" spans="1:23" s="141" customFormat="1" ht="11.25" customHeight="1">
      <c r="A6" s="5"/>
      <c r="B6" s="6"/>
      <c r="C6" s="4"/>
      <c r="D6" s="3"/>
      <c r="E6" s="2"/>
      <c r="F6" s="2"/>
      <c r="G6" s="1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V6" s="119"/>
      <c r="W6" s="119"/>
    </row>
    <row r="7" spans="1:23" s="141" customFormat="1" ht="11.25" customHeight="1">
      <c r="A7" s="5"/>
      <c r="B7" s="6"/>
      <c r="C7" s="4"/>
      <c r="D7" s="3"/>
      <c r="E7" s="2"/>
      <c r="F7" s="2"/>
      <c r="G7" s="1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V7" s="119"/>
      <c r="W7" s="119"/>
    </row>
    <row r="8" spans="1:23" s="141" customFormat="1" ht="11.25" customHeight="1">
      <c r="A8" s="5"/>
      <c r="B8" s="6"/>
      <c r="C8" s="4"/>
      <c r="D8" s="3"/>
      <c r="E8" s="2"/>
      <c r="F8" s="2"/>
      <c r="G8" s="1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  <c r="V8" s="119"/>
      <c r="W8" s="119"/>
    </row>
    <row r="9" spans="1:23" s="141" customFormat="1" ht="11.25" customHeight="1">
      <c r="A9" s="5"/>
      <c r="B9" s="6"/>
      <c r="C9" s="4"/>
      <c r="D9" s="3"/>
      <c r="E9" s="2"/>
      <c r="F9" s="2"/>
      <c r="G9" s="1"/>
      <c r="H9" s="2"/>
      <c r="I9" s="2"/>
      <c r="J9" s="2"/>
      <c r="K9" s="1"/>
      <c r="L9" s="1"/>
      <c r="M9" s="1"/>
      <c r="N9" s="1"/>
      <c r="O9" s="1"/>
      <c r="P9" s="1"/>
      <c r="Q9" s="1"/>
      <c r="R9" s="1"/>
      <c r="S9" s="1"/>
      <c r="V9" s="119"/>
      <c r="W9" s="119"/>
    </row>
    <row r="10" spans="1:23" s="141" customFormat="1" ht="11.25" customHeight="1">
      <c r="A10" s="5"/>
      <c r="B10" s="6"/>
      <c r="C10" s="4"/>
      <c r="D10" s="3"/>
      <c r="E10" s="2"/>
      <c r="F10" s="2"/>
      <c r="G10" s="1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V10" s="119"/>
      <c r="W10" s="119"/>
    </row>
    <row r="11" spans="1:23" s="141" customFormat="1" ht="11.25" customHeight="1">
      <c r="A11" s="5"/>
      <c r="B11" s="6"/>
      <c r="C11" s="4"/>
      <c r="D11" s="3"/>
      <c r="E11" s="2"/>
      <c r="F11" s="2"/>
      <c r="G11" s="1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V11" s="119"/>
      <c r="W11" s="119"/>
    </row>
    <row r="12" spans="1:23" s="141" customFormat="1" ht="11.25" customHeight="1">
      <c r="A12" s="5"/>
      <c r="B12" s="6"/>
      <c r="C12" s="4"/>
      <c r="D12" s="3"/>
      <c r="E12" s="2"/>
      <c r="F12" s="2"/>
      <c r="G12" s="1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V12" s="119"/>
      <c r="W12" s="119"/>
    </row>
    <row r="13" spans="1:23" s="141" customFormat="1" ht="11.25" customHeight="1">
      <c r="A13" s="5"/>
      <c r="B13" s="6"/>
      <c r="C13" s="4"/>
      <c r="D13" s="3"/>
      <c r="E13" s="2"/>
      <c r="F13" s="2"/>
      <c r="G13" s="1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V13" s="119"/>
      <c r="W13" s="119"/>
    </row>
    <row r="14" spans="1:23" s="141" customFormat="1" ht="11.25" customHeight="1">
      <c r="A14" s="5"/>
      <c r="B14" s="6"/>
      <c r="C14" s="4"/>
      <c r="D14" s="3"/>
      <c r="E14" s="2"/>
      <c r="F14" s="2"/>
      <c r="G14" s="1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V14" s="119"/>
      <c r="W14" s="119"/>
    </row>
    <row r="15" spans="1:23" s="141" customFormat="1" ht="11.25" customHeight="1">
      <c r="A15" s="5"/>
      <c r="B15" s="6"/>
      <c r="C15" s="4"/>
      <c r="D15" s="3"/>
      <c r="E15" s="2"/>
      <c r="F15" s="2"/>
      <c r="G15" s="1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V15" s="119"/>
      <c r="W15" s="119"/>
    </row>
    <row r="16" spans="1:23" s="141" customFormat="1" ht="11.25" customHeight="1">
      <c r="A16" s="5"/>
      <c r="B16" s="6"/>
      <c r="C16" s="4"/>
      <c r="D16" s="3"/>
      <c r="E16" s="2"/>
      <c r="F16" s="2"/>
      <c r="G16" s="1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V16" s="119"/>
      <c r="W16" s="119"/>
    </row>
    <row r="17" spans="1:23" s="141" customFormat="1" ht="11.25" customHeight="1">
      <c r="A17" s="5"/>
      <c r="B17" s="6"/>
      <c r="C17" s="4"/>
      <c r="D17" s="3"/>
      <c r="E17" s="2"/>
      <c r="F17" s="2"/>
      <c r="G17" s="1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V17" s="119"/>
      <c r="W17" s="119"/>
    </row>
    <row r="18" spans="1:23" s="141" customFormat="1" ht="11.25" customHeight="1">
      <c r="A18" s="5"/>
      <c r="B18" s="6"/>
      <c r="C18" s="4"/>
      <c r="D18" s="3"/>
      <c r="E18" s="2"/>
      <c r="F18" s="2"/>
      <c r="G18" s="1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V18" s="119"/>
      <c r="W18" s="119"/>
    </row>
    <row r="19" spans="1:23" s="141" customFormat="1" ht="11.25" customHeight="1">
      <c r="A19" s="5"/>
      <c r="B19" s="6"/>
      <c r="C19" s="4"/>
      <c r="D19" s="3"/>
      <c r="E19" s="2"/>
      <c r="F19" s="2"/>
      <c r="G19" s="1"/>
      <c r="H19" s="2"/>
      <c r="I19" s="2"/>
      <c r="J19" s="2"/>
      <c r="K19" s="1"/>
      <c r="L19" s="1"/>
      <c r="M19" s="1"/>
      <c r="N19" s="1"/>
      <c r="O19" s="1"/>
      <c r="P19" s="1"/>
      <c r="Q19" s="1"/>
      <c r="R19" s="1"/>
      <c r="S19" s="1"/>
      <c r="V19" s="119"/>
      <c r="W19" s="119"/>
    </row>
    <row r="20" spans="1:23" s="141" customFormat="1" ht="11.25" customHeight="1">
      <c r="A20" s="5"/>
      <c r="B20" s="6"/>
      <c r="C20" s="4"/>
      <c r="D20" s="3"/>
      <c r="E20" s="2"/>
      <c r="F20" s="2"/>
      <c r="G20" s="1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V20" s="119"/>
      <c r="W20" s="119"/>
    </row>
    <row r="21" spans="1:23" s="141" customFormat="1" ht="11.25" customHeight="1">
      <c r="A21" s="5"/>
      <c r="B21" s="6"/>
      <c r="C21" s="4"/>
      <c r="D21" s="3"/>
      <c r="E21" s="2"/>
      <c r="F21" s="2"/>
      <c r="G21" s="1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V21" s="119"/>
      <c r="W21" s="119"/>
    </row>
    <row r="22" spans="1:23" s="141" customFormat="1" ht="11.25" customHeight="1">
      <c r="A22" s="5"/>
      <c r="B22" s="6"/>
      <c r="C22" s="4"/>
      <c r="D22" s="3"/>
      <c r="E22" s="2"/>
      <c r="F22" s="2"/>
      <c r="G22" s="1"/>
      <c r="H22" s="2"/>
      <c r="I22" s="2"/>
      <c r="J22" s="2"/>
      <c r="K22" s="1"/>
      <c r="L22" s="1"/>
      <c r="M22" s="1"/>
      <c r="N22" s="1"/>
      <c r="O22" s="1"/>
      <c r="P22" s="1"/>
      <c r="Q22" s="1"/>
      <c r="R22" s="1"/>
      <c r="S22" s="1"/>
      <c r="V22" s="119"/>
      <c r="W22" s="119"/>
    </row>
    <row r="23" spans="1:23" s="141" customFormat="1" ht="11.25" customHeight="1">
      <c r="A23" s="5"/>
      <c r="B23" s="6"/>
      <c r="C23" s="4"/>
      <c r="D23" s="3"/>
      <c r="E23" s="2"/>
      <c r="F23" s="2"/>
      <c r="G23" s="1"/>
      <c r="H23" s="2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V23" s="119"/>
      <c r="W23" s="119"/>
    </row>
    <row r="24" spans="1:23" s="141" customFormat="1" ht="11.25" customHeight="1">
      <c r="A24" s="5"/>
      <c r="B24" s="6"/>
      <c r="C24" s="4"/>
      <c r="D24" s="3"/>
      <c r="E24" s="2"/>
      <c r="F24" s="2"/>
      <c r="G24" s="1"/>
      <c r="H24" s="2"/>
      <c r="I24" s="2"/>
      <c r="J24" s="2"/>
      <c r="K24" s="1"/>
      <c r="L24" s="1"/>
      <c r="M24" s="1"/>
      <c r="N24" s="1"/>
      <c r="O24" s="1"/>
      <c r="P24" s="1"/>
      <c r="Q24" s="1"/>
      <c r="R24" s="1"/>
      <c r="S24" s="1"/>
      <c r="V24" s="119"/>
      <c r="W24" s="119"/>
    </row>
    <row r="25" spans="1:23" s="141" customFormat="1" ht="11.25" customHeight="1">
      <c r="A25" s="5"/>
      <c r="B25" s="6"/>
      <c r="C25" s="4"/>
      <c r="D25" s="3"/>
      <c r="E25" s="2"/>
      <c r="F25" s="2"/>
      <c r="G25" s="1"/>
      <c r="H25" s="2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V25" s="119"/>
      <c r="W25" s="119"/>
    </row>
    <row r="26" spans="1:23" s="141" customFormat="1" ht="11.25" customHeight="1">
      <c r="A26" s="5"/>
      <c r="B26" s="6"/>
      <c r="C26" s="4"/>
      <c r="D26" s="3"/>
      <c r="E26" s="2"/>
      <c r="F26" s="2"/>
      <c r="G26" s="1"/>
      <c r="H26" s="2"/>
      <c r="I26" s="2"/>
      <c r="J26" s="2"/>
      <c r="K26" s="1"/>
      <c r="L26" s="1"/>
      <c r="M26" s="1"/>
      <c r="N26" s="1"/>
      <c r="O26" s="1"/>
      <c r="P26" s="1"/>
      <c r="Q26" s="1"/>
      <c r="R26" s="1"/>
      <c r="S26" s="1"/>
      <c r="V26" s="119"/>
      <c r="W26" s="119"/>
    </row>
    <row r="27" spans="1:23" s="141" customFormat="1" ht="11.25" customHeight="1">
      <c r="A27" s="5"/>
      <c r="B27" s="6"/>
      <c r="C27" s="4"/>
      <c r="D27" s="3"/>
      <c r="E27" s="2"/>
      <c r="F27" s="2"/>
      <c r="G27" s="1"/>
      <c r="H27" s="2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V27" s="119"/>
      <c r="W27" s="119"/>
    </row>
    <row r="28" spans="1:23" s="141" customFormat="1" ht="11.25" customHeight="1">
      <c r="A28" s="5"/>
      <c r="B28" s="6"/>
      <c r="C28" s="4"/>
      <c r="D28" s="3"/>
      <c r="E28" s="2"/>
      <c r="F28" s="2"/>
      <c r="G28" s="1"/>
      <c r="H28" s="2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V28" s="119"/>
      <c r="W28" s="119"/>
    </row>
    <row r="29" spans="1:23" s="141" customFormat="1" ht="11.25" customHeight="1">
      <c r="A29" s="5"/>
      <c r="B29" s="6"/>
      <c r="C29" s="4"/>
      <c r="D29" s="3"/>
      <c r="E29" s="2"/>
      <c r="F29" s="2"/>
      <c r="G29" s="1"/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V29" s="119"/>
      <c r="W29" s="119"/>
    </row>
    <row r="30" spans="1:23" s="141" customFormat="1" ht="11.25" customHeight="1">
      <c r="A30" s="5"/>
      <c r="B30" s="6"/>
      <c r="C30" s="4"/>
      <c r="D30" s="3"/>
      <c r="E30" s="2"/>
      <c r="F30" s="2"/>
      <c r="G30" s="1"/>
      <c r="H30" s="2"/>
      <c r="I30" s="2"/>
      <c r="J30" s="2"/>
      <c r="K30" s="1"/>
      <c r="L30" s="1"/>
      <c r="M30" s="1"/>
      <c r="N30" s="1"/>
      <c r="O30" s="1"/>
      <c r="P30" s="1"/>
      <c r="Q30" s="1"/>
      <c r="R30" s="1"/>
      <c r="S30" s="1"/>
      <c r="V30" s="119"/>
      <c r="W30" s="119"/>
    </row>
    <row r="31" spans="1:23" s="141" customFormat="1" ht="11.25" customHeight="1">
      <c r="A31" s="5"/>
      <c r="C31" s="4"/>
      <c r="D31" s="3"/>
      <c r="E31" s="2"/>
      <c r="F31" s="2"/>
      <c r="G31" s="1"/>
      <c r="H31" s="2"/>
      <c r="I31" s="2"/>
      <c r="J31" s="2"/>
      <c r="K31" s="1"/>
      <c r="L31" s="1"/>
      <c r="M31" s="1"/>
      <c r="N31" s="1"/>
      <c r="O31" s="1"/>
      <c r="P31" s="1"/>
      <c r="Q31" s="1"/>
      <c r="R31" s="1"/>
      <c r="S31" s="1"/>
      <c r="V31" s="119"/>
      <c r="W31" s="119"/>
    </row>
    <row r="32" spans="1:23" s="141" customFormat="1" ht="11.25" customHeight="1">
      <c r="A32" s="5"/>
      <c r="B32" s="6"/>
      <c r="C32" s="4"/>
      <c r="D32" s="3"/>
      <c r="E32" s="2"/>
      <c r="F32" s="2"/>
      <c r="G32" s="1"/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V32" s="119"/>
      <c r="W32" s="119"/>
    </row>
    <row r="33" spans="1:23" s="141" customFormat="1" ht="11.25" customHeight="1">
      <c r="A33" s="5"/>
      <c r="B33" s="6"/>
      <c r="C33" s="4"/>
      <c r="D33" s="3"/>
      <c r="E33" s="2"/>
      <c r="F33" s="2"/>
      <c r="G33" s="1"/>
      <c r="H33" s="2"/>
      <c r="I33" s="2"/>
      <c r="J33" s="2"/>
      <c r="K33" s="1"/>
      <c r="L33" s="1"/>
      <c r="M33" s="1"/>
      <c r="N33" s="1"/>
      <c r="O33" s="1"/>
      <c r="P33" s="1"/>
      <c r="Q33" s="1"/>
      <c r="R33" s="1"/>
      <c r="S33" s="1"/>
      <c r="V33" s="119"/>
      <c r="W33" s="119"/>
    </row>
    <row r="34" spans="1:23" s="141" customFormat="1" ht="11.25" customHeight="1">
      <c r="A34" s="5"/>
      <c r="B34" s="6"/>
      <c r="C34" s="4"/>
      <c r="D34" s="3"/>
      <c r="E34" s="2"/>
      <c r="F34" s="2"/>
      <c r="G34" s="1"/>
      <c r="H34" s="2"/>
      <c r="I34" s="2"/>
      <c r="J34" s="2"/>
      <c r="K34" s="1"/>
      <c r="L34" s="1"/>
      <c r="M34" s="1"/>
      <c r="N34" s="1"/>
      <c r="O34" s="1"/>
      <c r="P34" s="1"/>
      <c r="Q34" s="1"/>
      <c r="R34" s="1"/>
      <c r="S34" s="1"/>
      <c r="V34" s="119"/>
      <c r="W34" s="119"/>
    </row>
    <row r="35" spans="1:23" s="141" customFormat="1" ht="11.25" customHeight="1">
      <c r="A35" s="5"/>
      <c r="B35" s="6"/>
      <c r="C35" s="4"/>
      <c r="D35" s="3"/>
      <c r="E35" s="2"/>
      <c r="F35" s="2"/>
      <c r="G35" s="1"/>
      <c r="H35" s="2"/>
      <c r="I35" s="2"/>
      <c r="J35" s="2"/>
      <c r="K35" s="1"/>
      <c r="L35" s="1"/>
      <c r="M35" s="1"/>
      <c r="N35" s="1"/>
      <c r="O35" s="1"/>
      <c r="P35" s="1"/>
      <c r="Q35" s="1"/>
      <c r="R35" s="1"/>
      <c r="S35" s="1"/>
      <c r="V35" s="119"/>
      <c r="W35" s="119"/>
    </row>
    <row r="36" spans="1:23" s="141" customFormat="1" ht="18.75" thickBot="1">
      <c r="A36" s="566" t="s">
        <v>76</v>
      </c>
      <c r="B36" s="567"/>
      <c r="C36" s="567" t="s">
        <v>33</v>
      </c>
      <c r="D36" s="567"/>
      <c r="E36" s="567"/>
      <c r="F36" s="567"/>
      <c r="G36" s="567"/>
      <c r="H36" s="567"/>
      <c r="I36" s="567"/>
      <c r="J36" s="567"/>
      <c r="K36" s="567"/>
      <c r="L36" s="8"/>
      <c r="M36" s="8"/>
      <c r="N36" s="8"/>
      <c r="O36" s="8"/>
      <c r="P36" s="8"/>
      <c r="Q36" s="8"/>
      <c r="R36" s="8"/>
      <c r="S36" s="8"/>
      <c r="V36" s="119"/>
      <c r="W36" s="119"/>
    </row>
    <row r="37" spans="1:23" s="141" customFormat="1" ht="28.5" customHeight="1" thickBot="1">
      <c r="A37" s="568" t="s">
        <v>66</v>
      </c>
      <c r="B37" s="571" t="s">
        <v>75</v>
      </c>
      <c r="C37" s="572" t="s">
        <v>32</v>
      </c>
      <c r="D37" s="573"/>
      <c r="E37" s="574"/>
      <c r="F37" s="584" t="s">
        <v>168</v>
      </c>
      <c r="G37" s="578" t="s">
        <v>34</v>
      </c>
      <c r="H37" s="579"/>
      <c r="I37" s="579"/>
      <c r="J37" s="579"/>
      <c r="K37" s="580"/>
      <c r="L37" s="517" t="s">
        <v>91</v>
      </c>
      <c r="M37" s="518"/>
      <c r="N37" s="518"/>
      <c r="O37" s="518"/>
      <c r="P37" s="518"/>
      <c r="Q37" s="518"/>
      <c r="R37" s="518"/>
      <c r="S37" s="519"/>
      <c r="V37" s="119"/>
      <c r="W37" s="119"/>
    </row>
    <row r="38" spans="1:23" s="141" customFormat="1" ht="28.5" customHeight="1" thickBot="1">
      <c r="A38" s="569"/>
      <c r="B38" s="569"/>
      <c r="C38" s="575"/>
      <c r="D38" s="576"/>
      <c r="E38" s="577"/>
      <c r="F38" s="585"/>
      <c r="G38" s="522" t="s">
        <v>17</v>
      </c>
      <c r="H38" s="530" t="s">
        <v>46</v>
      </c>
      <c r="I38" s="531"/>
      <c r="J38" s="532" t="s">
        <v>3</v>
      </c>
      <c r="K38" s="535" t="s">
        <v>67</v>
      </c>
      <c r="L38" s="538" t="s">
        <v>39</v>
      </c>
      <c r="M38" s="525"/>
      <c r="N38" s="525" t="s">
        <v>40</v>
      </c>
      <c r="O38" s="525"/>
      <c r="P38" s="526" t="s">
        <v>41</v>
      </c>
      <c r="Q38" s="526"/>
      <c r="R38" s="526" t="s">
        <v>42</v>
      </c>
      <c r="S38" s="527"/>
      <c r="V38" s="119"/>
      <c r="W38" s="119"/>
    </row>
    <row r="39" spans="1:23" s="141" customFormat="1" ht="26.25" customHeight="1">
      <c r="A39" s="569"/>
      <c r="B39" s="569"/>
      <c r="C39" s="581" t="s">
        <v>230</v>
      </c>
      <c r="D39" s="582" t="s">
        <v>97</v>
      </c>
      <c r="E39" s="552"/>
      <c r="F39" s="585"/>
      <c r="G39" s="523"/>
      <c r="H39" s="528" t="s">
        <v>47</v>
      </c>
      <c r="I39" s="528" t="s">
        <v>262</v>
      </c>
      <c r="J39" s="533"/>
      <c r="K39" s="536"/>
      <c r="L39" s="35" t="s">
        <v>49</v>
      </c>
      <c r="M39" s="33" t="s">
        <v>50</v>
      </c>
      <c r="N39" s="33" t="s">
        <v>51</v>
      </c>
      <c r="O39" s="34" t="s">
        <v>52</v>
      </c>
      <c r="P39" s="33" t="s">
        <v>53</v>
      </c>
      <c r="Q39" s="33" t="s">
        <v>54</v>
      </c>
      <c r="R39" s="33" t="s">
        <v>55</v>
      </c>
      <c r="S39" s="59" t="s">
        <v>56</v>
      </c>
      <c r="V39" s="119"/>
      <c r="W39" s="119"/>
    </row>
    <row r="40" spans="1:23" s="141" customFormat="1" ht="18">
      <c r="A40" s="569"/>
      <c r="B40" s="569"/>
      <c r="C40" s="581"/>
      <c r="D40" s="583"/>
      <c r="E40" s="553"/>
      <c r="F40" s="585"/>
      <c r="G40" s="523"/>
      <c r="H40" s="529"/>
      <c r="I40" s="529"/>
      <c r="J40" s="533"/>
      <c r="K40" s="536"/>
      <c r="L40" s="115">
        <v>17</v>
      </c>
      <c r="M40" s="116">
        <v>18</v>
      </c>
      <c r="N40" s="116">
        <v>17</v>
      </c>
      <c r="O40" s="117">
        <v>18</v>
      </c>
      <c r="P40" s="116">
        <v>17</v>
      </c>
      <c r="Q40" s="116">
        <v>18</v>
      </c>
      <c r="R40" s="116">
        <v>17</v>
      </c>
      <c r="S40" s="118">
        <v>12</v>
      </c>
      <c r="V40" s="119"/>
      <c r="W40" s="119"/>
    </row>
    <row r="41" spans="1:23" s="141" customFormat="1" ht="20.25" customHeight="1" thickBot="1">
      <c r="A41" s="569"/>
      <c r="B41" s="569"/>
      <c r="C41" s="581"/>
      <c r="D41" s="583"/>
      <c r="E41" s="553"/>
      <c r="F41" s="585"/>
      <c r="G41" s="523"/>
      <c r="H41" s="529"/>
      <c r="I41" s="529"/>
      <c r="J41" s="533"/>
      <c r="K41" s="536"/>
      <c r="L41" s="36" t="s">
        <v>1</v>
      </c>
      <c r="M41" s="36" t="s">
        <v>1</v>
      </c>
      <c r="N41" s="29" t="s">
        <v>1</v>
      </c>
      <c r="O41" s="32" t="s">
        <v>1</v>
      </c>
      <c r="P41" s="29" t="s">
        <v>1</v>
      </c>
      <c r="Q41" s="29" t="s">
        <v>1</v>
      </c>
      <c r="R41" s="29" t="s">
        <v>1</v>
      </c>
      <c r="S41" s="60" t="s">
        <v>1</v>
      </c>
      <c r="V41" s="119"/>
      <c r="W41" s="119"/>
    </row>
    <row r="42" spans="1:23" s="141" customFormat="1" ht="18.75" thickBot="1">
      <c r="A42" s="570"/>
      <c r="B42" s="570"/>
      <c r="C42" s="581"/>
      <c r="D42" s="583"/>
      <c r="E42" s="553"/>
      <c r="F42" s="586"/>
      <c r="G42" s="524"/>
      <c r="H42" s="529"/>
      <c r="I42" s="529"/>
      <c r="J42" s="534"/>
      <c r="K42" s="537"/>
      <c r="L42" s="517" t="s">
        <v>125</v>
      </c>
      <c r="M42" s="518"/>
      <c r="N42" s="518"/>
      <c r="O42" s="518"/>
      <c r="P42" s="518"/>
      <c r="Q42" s="518"/>
      <c r="R42" s="518"/>
      <c r="S42" s="519"/>
      <c r="V42" s="119"/>
      <c r="W42" s="119"/>
    </row>
    <row r="43" spans="1:19" s="119" customFormat="1" ht="18" customHeight="1" thickBot="1">
      <c r="A43" s="539" t="s">
        <v>244</v>
      </c>
      <c r="B43" s="541"/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0"/>
    </row>
    <row r="44" spans="1:19" s="119" customFormat="1" ht="17.25" customHeight="1" thickBot="1">
      <c r="A44" s="539" t="s">
        <v>252</v>
      </c>
      <c r="B44" s="541"/>
      <c r="C44" s="542"/>
      <c r="D44" s="542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0"/>
    </row>
    <row r="45" spans="1:19" s="119" customFormat="1" ht="17.25" customHeight="1">
      <c r="A45" s="195" t="s">
        <v>163</v>
      </c>
      <c r="B45" s="410" t="s">
        <v>167</v>
      </c>
      <c r="C45" s="145">
        <v>1</v>
      </c>
      <c r="D45" s="146"/>
      <c r="E45" s="198"/>
      <c r="F45" s="411">
        <f>G45/36</f>
        <v>3</v>
      </c>
      <c r="G45" s="412">
        <v>108</v>
      </c>
      <c r="H45" s="201">
        <f>L45*L$40+M45*M$40+N45*N$40+O45*O$40+P45*P$40+Q45*Q$40+R45*R$40+S45*S$40</f>
        <v>34</v>
      </c>
      <c r="I45" s="171">
        <v>2</v>
      </c>
      <c r="J45" s="172">
        <v>72</v>
      </c>
      <c r="K45" s="148"/>
      <c r="L45" s="426">
        <v>2</v>
      </c>
      <c r="M45" s="171"/>
      <c r="N45" s="171"/>
      <c r="O45" s="171"/>
      <c r="P45" s="171"/>
      <c r="Q45" s="171"/>
      <c r="R45" s="171"/>
      <c r="S45" s="172"/>
    </row>
    <row r="46" spans="1:19" s="119" customFormat="1" ht="17.25" customHeight="1">
      <c r="A46" s="149" t="s">
        <v>164</v>
      </c>
      <c r="B46" s="112" t="s">
        <v>169</v>
      </c>
      <c r="C46" s="150">
        <v>4</v>
      </c>
      <c r="D46" s="161"/>
      <c r="E46" s="152"/>
      <c r="F46" s="414">
        <f>G46/36</f>
        <v>3</v>
      </c>
      <c r="G46" s="153">
        <v>108</v>
      </c>
      <c r="H46" s="147">
        <f>L46*L$40+M46*M$40+N46*N$40+O46*O$40+P46*P$40+Q46*Q$40+R46*R$40+S46*S$40</f>
        <v>72</v>
      </c>
      <c r="I46" s="154"/>
      <c r="J46" s="155">
        <f>G46-H46</f>
        <v>36</v>
      </c>
      <c r="K46" s="156"/>
      <c r="L46" s="157"/>
      <c r="M46" s="154"/>
      <c r="N46" s="154"/>
      <c r="O46" s="154">
        <v>4</v>
      </c>
      <c r="P46" s="147"/>
      <c r="Q46" s="154"/>
      <c r="R46" s="154"/>
      <c r="S46" s="158"/>
    </row>
    <row r="47" spans="1:23" s="141" customFormat="1" ht="17.25" customHeight="1">
      <c r="A47" s="149" t="s">
        <v>165</v>
      </c>
      <c r="B47" s="159" t="s">
        <v>245</v>
      </c>
      <c r="C47" s="150">
        <v>4</v>
      </c>
      <c r="D47" s="161" t="s">
        <v>246</v>
      </c>
      <c r="E47" s="152"/>
      <c r="F47" s="414">
        <f>G47/36</f>
        <v>19</v>
      </c>
      <c r="G47" s="153">
        <v>684</v>
      </c>
      <c r="H47" s="147">
        <f>L47*L$40+M47*M$40+N47*N$40+O47*O$40+P47*P$40+Q47*Q$40+R47*R$40+S47*S$40</f>
        <v>421</v>
      </c>
      <c r="I47" s="154" t="s">
        <v>90</v>
      </c>
      <c r="J47" s="155">
        <f>G47-H47</f>
        <v>263</v>
      </c>
      <c r="K47" s="156"/>
      <c r="L47" s="157">
        <v>7</v>
      </c>
      <c r="M47" s="154">
        <v>9</v>
      </c>
      <c r="N47" s="154">
        <v>4</v>
      </c>
      <c r="O47" s="154">
        <v>4</v>
      </c>
      <c r="P47" s="147"/>
      <c r="Q47" s="154"/>
      <c r="R47" s="154"/>
      <c r="S47" s="158"/>
      <c r="T47" s="119"/>
      <c r="U47" s="119"/>
      <c r="V47" s="119"/>
      <c r="W47" s="119"/>
    </row>
    <row r="48" spans="1:19" s="128" customFormat="1" ht="17.25" customHeight="1" thickBot="1">
      <c r="A48" s="219" t="s">
        <v>166</v>
      </c>
      <c r="B48" s="443" t="s">
        <v>235</v>
      </c>
      <c r="C48" s="341"/>
      <c r="D48" s="444" t="s">
        <v>93</v>
      </c>
      <c r="E48" s="342"/>
      <c r="F48" s="368">
        <f>G48/36</f>
        <v>2</v>
      </c>
      <c r="G48" s="341">
        <v>72</v>
      </c>
      <c r="H48" s="344">
        <f>L48*L$40+M48*M$40+N48*N$40+O48*O$40+P48*P$40+Q48*Q$40+R48*R$40+S48*S$40</f>
        <v>34</v>
      </c>
      <c r="I48" s="345"/>
      <c r="J48" s="405">
        <f>G48-H48</f>
        <v>38</v>
      </c>
      <c r="K48" s="406"/>
      <c r="L48" s="407"/>
      <c r="M48" s="409"/>
      <c r="N48" s="409"/>
      <c r="O48" s="409"/>
      <c r="P48" s="345">
        <v>2</v>
      </c>
      <c r="Q48" s="345"/>
      <c r="R48" s="345"/>
      <c r="S48" s="404"/>
    </row>
    <row r="49" spans="1:23" s="141" customFormat="1" ht="17.25" customHeight="1" thickBot="1">
      <c r="A49" s="543" t="s">
        <v>253</v>
      </c>
      <c r="B49" s="542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544"/>
      <c r="T49" s="119"/>
      <c r="U49" s="119"/>
      <c r="V49" s="119"/>
      <c r="W49" s="119"/>
    </row>
    <row r="50" spans="1:23" s="141" customFormat="1" ht="17.25" customHeight="1" thickBot="1">
      <c r="A50" s="162" t="s">
        <v>170</v>
      </c>
      <c r="B50" s="163" t="s">
        <v>127</v>
      </c>
      <c r="C50" s="164"/>
      <c r="D50" s="165"/>
      <c r="E50" s="144"/>
      <c r="F50" s="166"/>
      <c r="G50" s="164"/>
      <c r="H50" s="167"/>
      <c r="I50" s="168"/>
      <c r="J50" s="165"/>
      <c r="K50" s="163"/>
      <c r="L50" s="169"/>
      <c r="M50" s="167"/>
      <c r="N50" s="167"/>
      <c r="O50" s="167"/>
      <c r="P50" s="167"/>
      <c r="Q50" s="167"/>
      <c r="R50" s="167"/>
      <c r="S50" s="165"/>
      <c r="T50" s="119"/>
      <c r="U50" s="119"/>
      <c r="V50" s="119"/>
      <c r="W50" s="119"/>
    </row>
    <row r="51" spans="1:23" s="141" customFormat="1" ht="17.25" customHeight="1">
      <c r="A51" s="149" t="s">
        <v>171</v>
      </c>
      <c r="B51" s="413" t="s">
        <v>172</v>
      </c>
      <c r="C51" s="150"/>
      <c r="D51" s="161" t="s">
        <v>93</v>
      </c>
      <c r="E51" s="152"/>
      <c r="F51" s="414">
        <f aca="true" t="shared" si="0" ref="F51:F57">G51/36</f>
        <v>2.5</v>
      </c>
      <c r="G51" s="153">
        <v>90</v>
      </c>
      <c r="H51" s="147">
        <f>L51*L$40+M51*M$40+N51*N$40+O51*O$40+P51*P$40+Q51*Q$40+R51*R$40+S51*S$40</f>
        <v>51</v>
      </c>
      <c r="I51" s="154"/>
      <c r="J51" s="155">
        <f>G51-H51</f>
        <v>39</v>
      </c>
      <c r="K51" s="160"/>
      <c r="L51" s="173"/>
      <c r="M51" s="154"/>
      <c r="N51" s="154"/>
      <c r="O51" s="154"/>
      <c r="P51" s="154">
        <v>3</v>
      </c>
      <c r="Q51" s="154"/>
      <c r="R51" s="154"/>
      <c r="S51" s="158"/>
      <c r="T51" s="119"/>
      <c r="U51" s="119"/>
      <c r="V51" s="119"/>
      <c r="W51" s="119"/>
    </row>
    <row r="52" spans="1:23" s="141" customFormat="1" ht="17.25" customHeight="1">
      <c r="A52" s="149" t="s">
        <v>173</v>
      </c>
      <c r="B52" s="174" t="s">
        <v>175</v>
      </c>
      <c r="C52" s="150"/>
      <c r="D52" s="151" t="s">
        <v>70</v>
      </c>
      <c r="E52" s="152"/>
      <c r="F52" s="414">
        <f t="shared" si="0"/>
        <v>2</v>
      </c>
      <c r="G52" s="153">
        <v>72</v>
      </c>
      <c r="H52" s="147">
        <f>L52*L$40+M52*M$40+N52*N$40+O52*O$40+P52*P$40+Q52*Q$40+R52*R$40+S52*S$40</f>
        <v>36</v>
      </c>
      <c r="I52" s="154" t="s">
        <v>90</v>
      </c>
      <c r="J52" s="155">
        <f>G52-H52</f>
        <v>36</v>
      </c>
      <c r="K52" s="156"/>
      <c r="L52" s="173"/>
      <c r="M52" s="122">
        <v>2</v>
      </c>
      <c r="N52" s="175"/>
      <c r="O52" s="175"/>
      <c r="P52" s="176"/>
      <c r="Q52" s="175"/>
      <c r="R52" s="154"/>
      <c r="S52" s="158"/>
      <c r="T52" s="119"/>
      <c r="U52" s="119"/>
      <c r="V52" s="119"/>
      <c r="W52" s="119"/>
    </row>
    <row r="53" spans="1:23" s="141" customFormat="1" ht="17.25" customHeight="1" thickBot="1">
      <c r="A53" s="149" t="s">
        <v>174</v>
      </c>
      <c r="B53" s="415" t="s">
        <v>176</v>
      </c>
      <c r="C53" s="341"/>
      <c r="D53" s="404" t="s">
        <v>70</v>
      </c>
      <c r="E53" s="416"/>
      <c r="F53" s="417">
        <f t="shared" si="0"/>
        <v>1.5</v>
      </c>
      <c r="G53" s="418">
        <v>54</v>
      </c>
      <c r="H53" s="391">
        <f>L53*L$40+M53*M$40+N53*N$40+O53*O$40+P53*P$40+Q53*Q$40+R53*R$40+S53*S$40</f>
        <v>36</v>
      </c>
      <c r="I53" s="419" t="s">
        <v>90</v>
      </c>
      <c r="J53" s="401">
        <f>G53-H53</f>
        <v>18</v>
      </c>
      <c r="K53" s="420"/>
      <c r="L53" s="421"/>
      <c r="M53" s="422">
        <v>2</v>
      </c>
      <c r="N53" s="423"/>
      <c r="O53" s="423"/>
      <c r="P53" s="424"/>
      <c r="Q53" s="423"/>
      <c r="R53" s="419"/>
      <c r="S53" s="425"/>
      <c r="T53" s="119"/>
      <c r="U53" s="119"/>
      <c r="V53" s="119"/>
      <c r="W53" s="119"/>
    </row>
    <row r="54" spans="1:19" s="128" customFormat="1" ht="17.25" customHeight="1" thickBot="1">
      <c r="A54" s="177" t="s">
        <v>177</v>
      </c>
      <c r="B54" s="178" t="s">
        <v>130</v>
      </c>
      <c r="C54" s="179"/>
      <c r="D54" s="180"/>
      <c r="E54" s="181"/>
      <c r="F54" s="134"/>
      <c r="G54" s="135"/>
      <c r="H54" s="136"/>
      <c r="I54" s="136"/>
      <c r="J54" s="137"/>
      <c r="K54" s="182"/>
      <c r="L54" s="179"/>
      <c r="M54" s="183"/>
      <c r="N54" s="183"/>
      <c r="O54" s="183"/>
      <c r="P54" s="184"/>
      <c r="Q54" s="183"/>
      <c r="R54" s="183"/>
      <c r="S54" s="185"/>
    </row>
    <row r="55" spans="1:19" s="128" customFormat="1" ht="17.25" customHeight="1">
      <c r="A55" s="251" t="s">
        <v>178</v>
      </c>
      <c r="B55" s="187" t="s">
        <v>181</v>
      </c>
      <c r="C55" s="150"/>
      <c r="D55" s="161" t="s">
        <v>93</v>
      </c>
      <c r="E55" s="188"/>
      <c r="F55" s="269">
        <f t="shared" si="0"/>
        <v>2.5</v>
      </c>
      <c r="G55" s="150">
        <v>90</v>
      </c>
      <c r="H55" s="186">
        <f>L55*L$40+M55*M$40+N55*N$40+O55*O$40+P55*P$40+Q55*Q$40+R55*R$40+S55*S$40</f>
        <v>51</v>
      </c>
      <c r="I55" s="189"/>
      <c r="J55" s="190">
        <f>G55-H55</f>
        <v>39</v>
      </c>
      <c r="K55" s="191"/>
      <c r="L55" s="192"/>
      <c r="M55" s="193"/>
      <c r="N55" s="193"/>
      <c r="O55" s="193"/>
      <c r="P55" s="189">
        <v>3</v>
      </c>
      <c r="Q55" s="189"/>
      <c r="R55" s="189"/>
      <c r="S55" s="151"/>
    </row>
    <row r="56" spans="1:19" s="128" customFormat="1" ht="17.25" customHeight="1">
      <c r="A56" s="251" t="s">
        <v>179</v>
      </c>
      <c r="B56" s="187" t="s">
        <v>109</v>
      </c>
      <c r="C56" s="150"/>
      <c r="D56" s="151" t="s">
        <v>70</v>
      </c>
      <c r="E56" s="188"/>
      <c r="F56" s="269">
        <f t="shared" si="0"/>
        <v>2</v>
      </c>
      <c r="G56" s="150">
        <v>72</v>
      </c>
      <c r="H56" s="186">
        <f>L56*L$40+M56*M$40+N56*N$40+O56*O$40+P56*P$40+Q56*Q$40+R56*R$40+S56*S$40</f>
        <v>36</v>
      </c>
      <c r="I56" s="189"/>
      <c r="J56" s="190">
        <f>G56-H56</f>
        <v>36</v>
      </c>
      <c r="K56" s="191"/>
      <c r="L56" s="192"/>
      <c r="M56" s="194">
        <v>2</v>
      </c>
      <c r="N56" s="193"/>
      <c r="O56" s="193"/>
      <c r="P56" s="186"/>
      <c r="Q56" s="189"/>
      <c r="R56" s="189"/>
      <c r="S56" s="151"/>
    </row>
    <row r="57" spans="1:19" s="128" customFormat="1" ht="17.25" customHeight="1" thickBot="1">
      <c r="A57" s="251" t="s">
        <v>180</v>
      </c>
      <c r="B57" s="403" t="s">
        <v>182</v>
      </c>
      <c r="C57" s="341"/>
      <c r="D57" s="404" t="s">
        <v>70</v>
      </c>
      <c r="E57" s="342"/>
      <c r="F57" s="368">
        <f t="shared" si="0"/>
        <v>1.5</v>
      </c>
      <c r="G57" s="341">
        <v>54</v>
      </c>
      <c r="H57" s="344">
        <f>L57*L$40+M57*M$40+N57*N$40+O57*O$40+P57*P$40+Q57*Q$40+R57*R$40+S57*S$40</f>
        <v>36</v>
      </c>
      <c r="I57" s="345" t="s">
        <v>90</v>
      </c>
      <c r="J57" s="405">
        <f>G57-H57</f>
        <v>18</v>
      </c>
      <c r="K57" s="406"/>
      <c r="L57" s="407"/>
      <c r="M57" s="408">
        <v>2</v>
      </c>
      <c r="N57" s="409"/>
      <c r="O57" s="409"/>
      <c r="P57" s="344"/>
      <c r="Q57" s="345"/>
      <c r="R57" s="345"/>
      <c r="S57" s="404"/>
    </row>
    <row r="58" spans="1:23" s="141" customFormat="1" ht="17.25" customHeight="1" thickBot="1">
      <c r="A58" s="539" t="s">
        <v>227</v>
      </c>
      <c r="B58" s="541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0"/>
      <c r="T58" s="119" t="s">
        <v>201</v>
      </c>
      <c r="U58" s="119" t="s">
        <v>202</v>
      </c>
      <c r="V58" s="119"/>
      <c r="W58" s="119"/>
    </row>
    <row r="59" spans="1:23" s="141" customFormat="1" ht="17.25" customHeight="1">
      <c r="A59" s="195" t="s">
        <v>219</v>
      </c>
      <c r="B59" s="196" t="s">
        <v>59</v>
      </c>
      <c r="C59" s="145" t="s">
        <v>210</v>
      </c>
      <c r="D59" s="197" t="s">
        <v>209</v>
      </c>
      <c r="E59" s="198"/>
      <c r="F59" s="199">
        <f>G59/36</f>
        <v>12</v>
      </c>
      <c r="G59" s="200">
        <v>432</v>
      </c>
      <c r="H59" s="201">
        <f aca="true" t="shared" si="1" ref="H59:H64">L59*L$40+M59*M$40+N59*N$40+O59*O$40+P59*P$40+Q59*Q$40+R59*R$40+S59*S$40</f>
        <v>262</v>
      </c>
      <c r="I59" s="201"/>
      <c r="J59" s="170">
        <f aca="true" t="shared" si="2" ref="J59:J66">G59-H59</f>
        <v>170</v>
      </c>
      <c r="K59" s="202"/>
      <c r="L59" s="203">
        <v>4</v>
      </c>
      <c r="M59" s="171">
        <v>4</v>
      </c>
      <c r="N59" s="171">
        <v>4</v>
      </c>
      <c r="O59" s="171">
        <v>3</v>
      </c>
      <c r="P59" s="171"/>
      <c r="Q59" s="171"/>
      <c r="R59" s="171"/>
      <c r="S59" s="172"/>
      <c r="T59" s="119">
        <f aca="true" t="shared" si="3" ref="T59:T66">J59/G59</f>
        <v>0.39351851851851855</v>
      </c>
      <c r="U59" s="119">
        <f aca="true" t="shared" si="4" ref="U59:U66">H59/2</f>
        <v>131</v>
      </c>
      <c r="V59" s="119"/>
      <c r="W59" s="119"/>
    </row>
    <row r="60" spans="1:23" s="141" customFormat="1" ht="17.25" customHeight="1">
      <c r="A60" s="149" t="s">
        <v>220</v>
      </c>
      <c r="B60" s="204" t="s">
        <v>69</v>
      </c>
      <c r="C60" s="205" t="s">
        <v>43</v>
      </c>
      <c r="D60" s="206" t="s">
        <v>70</v>
      </c>
      <c r="E60" s="120"/>
      <c r="F60" s="214">
        <f aca="true" t="shared" si="5" ref="F60:F66">G60/36</f>
        <v>7.5</v>
      </c>
      <c r="G60" s="207">
        <v>270</v>
      </c>
      <c r="H60" s="147">
        <f t="shared" si="1"/>
        <v>158</v>
      </c>
      <c r="I60" s="84"/>
      <c r="J60" s="155">
        <f t="shared" si="2"/>
        <v>112</v>
      </c>
      <c r="K60" s="127"/>
      <c r="L60" s="208"/>
      <c r="M60" s="209">
        <v>5</v>
      </c>
      <c r="N60" s="209">
        <v>4</v>
      </c>
      <c r="O60" s="209"/>
      <c r="P60" s="209"/>
      <c r="Q60" s="209"/>
      <c r="R60" s="209"/>
      <c r="S60" s="210"/>
      <c r="T60" s="119">
        <f t="shared" si="3"/>
        <v>0.4148148148148148</v>
      </c>
      <c r="U60" s="119">
        <f t="shared" si="4"/>
        <v>79</v>
      </c>
      <c r="V60" s="119"/>
      <c r="W60" s="119"/>
    </row>
    <row r="61" spans="1:23" s="119" customFormat="1" ht="17.25" customHeight="1">
      <c r="A61" s="149" t="s">
        <v>221</v>
      </c>
      <c r="B61" s="211" t="s">
        <v>132</v>
      </c>
      <c r="C61" s="212">
        <v>3</v>
      </c>
      <c r="D61" s="206"/>
      <c r="E61" s="213"/>
      <c r="F61" s="214">
        <f t="shared" si="5"/>
        <v>4</v>
      </c>
      <c r="G61" s="215">
        <v>144</v>
      </c>
      <c r="H61" s="147">
        <f t="shared" si="1"/>
        <v>68</v>
      </c>
      <c r="I61" s="147" t="s">
        <v>90</v>
      </c>
      <c r="J61" s="155">
        <f t="shared" si="2"/>
        <v>76</v>
      </c>
      <c r="K61" s="216" t="s">
        <v>82</v>
      </c>
      <c r="L61" s="217"/>
      <c r="M61" s="154"/>
      <c r="N61" s="154">
        <v>4</v>
      </c>
      <c r="O61" s="154"/>
      <c r="P61" s="154"/>
      <c r="Q61" s="154"/>
      <c r="R61" s="154"/>
      <c r="S61" s="158"/>
      <c r="T61" s="119">
        <f>J61/G61</f>
        <v>0.5277777777777778</v>
      </c>
      <c r="U61" s="119">
        <f t="shared" si="4"/>
        <v>34</v>
      </c>
      <c r="V61" s="119">
        <f>U61+36</f>
        <v>70</v>
      </c>
      <c r="W61" s="129">
        <f>J61-V61</f>
        <v>6</v>
      </c>
    </row>
    <row r="62" spans="1:21" s="119" customFormat="1" ht="17.25" customHeight="1">
      <c r="A62" s="149" t="s">
        <v>222</v>
      </c>
      <c r="B62" s="211" t="s">
        <v>183</v>
      </c>
      <c r="C62" s="205" t="s">
        <v>45</v>
      </c>
      <c r="D62" s="206"/>
      <c r="E62" s="213"/>
      <c r="F62" s="396">
        <f t="shared" si="5"/>
        <v>4</v>
      </c>
      <c r="G62" s="215">
        <v>144</v>
      </c>
      <c r="H62" s="147">
        <f t="shared" si="1"/>
        <v>90</v>
      </c>
      <c r="I62" s="147" t="s">
        <v>90</v>
      </c>
      <c r="J62" s="155">
        <f t="shared" si="2"/>
        <v>54</v>
      </c>
      <c r="K62" s="218"/>
      <c r="L62" s="217"/>
      <c r="M62" s="154"/>
      <c r="N62" s="154"/>
      <c r="O62" s="154">
        <v>5</v>
      </c>
      <c r="P62" s="154"/>
      <c r="Q62" s="154"/>
      <c r="R62" s="154"/>
      <c r="S62" s="158"/>
      <c r="T62" s="119">
        <f t="shared" si="3"/>
        <v>0.375</v>
      </c>
      <c r="U62" s="119">
        <f t="shared" si="4"/>
        <v>45</v>
      </c>
    </row>
    <row r="63" spans="1:21" s="119" customFormat="1" ht="17.25" customHeight="1">
      <c r="A63" s="149" t="s">
        <v>223</v>
      </c>
      <c r="B63" s="397" t="s">
        <v>113</v>
      </c>
      <c r="C63" s="205"/>
      <c r="D63" s="206" t="s">
        <v>92</v>
      </c>
      <c r="E63" s="213"/>
      <c r="F63" s="214">
        <f t="shared" si="5"/>
        <v>4</v>
      </c>
      <c r="G63" s="215">
        <v>144</v>
      </c>
      <c r="H63" s="147">
        <f t="shared" si="1"/>
        <v>68</v>
      </c>
      <c r="I63" s="147" t="s">
        <v>90</v>
      </c>
      <c r="J63" s="155">
        <f t="shared" si="2"/>
        <v>76</v>
      </c>
      <c r="K63" s="218"/>
      <c r="L63" s="217">
        <v>4</v>
      </c>
      <c r="M63" s="154"/>
      <c r="N63" s="154"/>
      <c r="O63" s="154"/>
      <c r="P63" s="154"/>
      <c r="Q63" s="154"/>
      <c r="R63" s="154"/>
      <c r="S63" s="158"/>
      <c r="T63" s="119">
        <f t="shared" si="3"/>
        <v>0.5277777777777778</v>
      </c>
      <c r="U63" s="119">
        <f t="shared" si="4"/>
        <v>34</v>
      </c>
    </row>
    <row r="64" spans="1:21" s="119" customFormat="1" ht="17.25" customHeight="1">
      <c r="A64" s="149" t="s">
        <v>224</v>
      </c>
      <c r="B64" s="211" t="s">
        <v>84</v>
      </c>
      <c r="C64" s="205" t="s">
        <v>134</v>
      </c>
      <c r="D64" s="206"/>
      <c r="E64" s="213"/>
      <c r="F64" s="396">
        <f t="shared" si="5"/>
        <v>4</v>
      </c>
      <c r="G64" s="215">
        <v>144</v>
      </c>
      <c r="H64" s="147">
        <f t="shared" si="1"/>
        <v>68</v>
      </c>
      <c r="I64" s="147" t="s">
        <v>90</v>
      </c>
      <c r="J64" s="155">
        <f t="shared" si="2"/>
        <v>76</v>
      </c>
      <c r="K64" s="127"/>
      <c r="L64" s="217">
        <v>4</v>
      </c>
      <c r="M64" s="154"/>
      <c r="N64" s="154"/>
      <c r="O64" s="154"/>
      <c r="P64" s="154"/>
      <c r="Q64" s="154"/>
      <c r="R64" s="154"/>
      <c r="S64" s="158"/>
      <c r="T64" s="119">
        <f t="shared" si="3"/>
        <v>0.5277777777777778</v>
      </c>
      <c r="U64" s="119">
        <f t="shared" si="4"/>
        <v>34</v>
      </c>
    </row>
    <row r="65" spans="1:23" s="119" customFormat="1" ht="17.25" customHeight="1">
      <c r="A65" s="149" t="s">
        <v>225</v>
      </c>
      <c r="B65" s="211" t="s">
        <v>213</v>
      </c>
      <c r="C65" s="205" t="s">
        <v>43</v>
      </c>
      <c r="D65" s="206" t="s">
        <v>99</v>
      </c>
      <c r="E65" s="213"/>
      <c r="F65" s="214">
        <f t="shared" si="5"/>
        <v>5</v>
      </c>
      <c r="G65" s="215">
        <v>180</v>
      </c>
      <c r="H65" s="147">
        <f>L65*L$40+M65*M$40+N65*N$40+O65*O$40+P65*P$40+Q65*Q$40+R65*R$40+S65*S$40</f>
        <v>88</v>
      </c>
      <c r="I65" s="147" t="s">
        <v>90</v>
      </c>
      <c r="J65" s="155">
        <f t="shared" si="2"/>
        <v>92</v>
      </c>
      <c r="K65" s="216" t="s">
        <v>82</v>
      </c>
      <c r="L65" s="217"/>
      <c r="M65" s="154"/>
      <c r="N65" s="154">
        <v>2</v>
      </c>
      <c r="O65" s="154">
        <v>3</v>
      </c>
      <c r="P65" s="154"/>
      <c r="Q65" s="154"/>
      <c r="R65" s="154"/>
      <c r="S65" s="158"/>
      <c r="T65" s="119">
        <f t="shared" si="3"/>
        <v>0.5111111111111111</v>
      </c>
      <c r="U65" s="119">
        <f t="shared" si="4"/>
        <v>44</v>
      </c>
      <c r="V65" s="119">
        <f>U65+36</f>
        <v>80</v>
      </c>
      <c r="W65" s="129">
        <f>J65-V65</f>
        <v>12</v>
      </c>
    </row>
    <row r="66" spans="1:21" s="119" customFormat="1" ht="17.25" customHeight="1" thickBot="1">
      <c r="A66" s="219" t="s">
        <v>226</v>
      </c>
      <c r="B66" s="398" t="s">
        <v>114</v>
      </c>
      <c r="C66" s="386"/>
      <c r="D66" s="399" t="s">
        <v>94</v>
      </c>
      <c r="E66" s="388"/>
      <c r="F66" s="400">
        <f t="shared" si="5"/>
        <v>1.5</v>
      </c>
      <c r="G66" s="390">
        <v>54</v>
      </c>
      <c r="H66" s="391">
        <f>L66*L$40+M66*M$40+N66*N$40+O66*O$40+P66*P$40+Q66*Q$40+R66*R$40+S66*S$40</f>
        <v>24</v>
      </c>
      <c r="I66" s="377"/>
      <c r="J66" s="401">
        <f t="shared" si="2"/>
        <v>30</v>
      </c>
      <c r="K66" s="379"/>
      <c r="L66" s="402"/>
      <c r="M66" s="394"/>
      <c r="N66" s="394"/>
      <c r="O66" s="394"/>
      <c r="P66" s="394"/>
      <c r="Q66" s="394"/>
      <c r="R66" s="394"/>
      <c r="S66" s="395">
        <v>2</v>
      </c>
      <c r="T66" s="119">
        <f t="shared" si="3"/>
        <v>0.5555555555555556</v>
      </c>
      <c r="U66" s="119">
        <f t="shared" si="4"/>
        <v>12</v>
      </c>
    </row>
    <row r="67" spans="1:19" s="119" customFormat="1" ht="17.25" customHeight="1" thickBot="1">
      <c r="A67" s="556" t="s">
        <v>237</v>
      </c>
      <c r="B67" s="557"/>
      <c r="C67" s="557"/>
      <c r="D67" s="557"/>
      <c r="E67" s="557"/>
      <c r="F67" s="557"/>
      <c r="G67" s="557"/>
      <c r="H67" s="557"/>
      <c r="I67" s="557"/>
      <c r="J67" s="557"/>
      <c r="K67" s="557"/>
      <c r="L67" s="114"/>
      <c r="M67" s="114"/>
      <c r="N67" s="114"/>
      <c r="O67" s="114"/>
      <c r="P67" s="114"/>
      <c r="Q67" s="114"/>
      <c r="R67" s="114"/>
      <c r="S67" s="365"/>
    </row>
    <row r="68" spans="1:19" s="119" customFormat="1" ht="17.25" customHeight="1" thickBot="1">
      <c r="A68" s="556" t="s">
        <v>236</v>
      </c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  <c r="O68" s="557"/>
      <c r="P68" s="557"/>
      <c r="Q68" s="557"/>
      <c r="R68" s="557"/>
      <c r="S68" s="561"/>
    </row>
    <row r="69" spans="1:23" s="119" customFormat="1" ht="17.25" customHeight="1">
      <c r="A69" s="195" t="s">
        <v>185</v>
      </c>
      <c r="B69" s="220" t="s">
        <v>85</v>
      </c>
      <c r="C69" s="221" t="s">
        <v>134</v>
      </c>
      <c r="D69" s="222" t="s">
        <v>70</v>
      </c>
      <c r="E69" s="223"/>
      <c r="F69" s="380">
        <f>G69/36</f>
        <v>6</v>
      </c>
      <c r="G69" s="200">
        <v>216</v>
      </c>
      <c r="H69" s="201">
        <f>L69*L$40+M69*M$40+N69*N$40+O69*O$40+P69*P$40+Q69*Q$40+R69*R$40+S69*S$40</f>
        <v>122</v>
      </c>
      <c r="I69" s="224"/>
      <c r="J69" s="381">
        <f>G69-H69-I69</f>
        <v>94</v>
      </c>
      <c r="K69" s="225"/>
      <c r="L69" s="226">
        <v>4</v>
      </c>
      <c r="M69" s="227">
        <v>3</v>
      </c>
      <c r="N69" s="227"/>
      <c r="O69" s="227"/>
      <c r="P69" s="227"/>
      <c r="Q69" s="227"/>
      <c r="R69" s="227"/>
      <c r="S69" s="228"/>
      <c r="T69" s="119">
        <f aca="true" t="shared" si="6" ref="T69:T83">J69/G69</f>
        <v>0.4351851851851852</v>
      </c>
      <c r="U69" s="119">
        <f aca="true" t="shared" si="7" ref="U69:U77">H69/2</f>
        <v>61</v>
      </c>
      <c r="V69" s="119">
        <f>U69</f>
        <v>61</v>
      </c>
      <c r="W69" s="129">
        <f>J69-V69</f>
        <v>33</v>
      </c>
    </row>
    <row r="70" spans="1:23" s="119" customFormat="1" ht="17.25" customHeight="1">
      <c r="A70" s="149" t="s">
        <v>184</v>
      </c>
      <c r="B70" s="231" t="s">
        <v>216</v>
      </c>
      <c r="C70" s="205" t="s">
        <v>107</v>
      </c>
      <c r="D70" s="232" t="s">
        <v>92</v>
      </c>
      <c r="E70" s="213"/>
      <c r="F70" s="229">
        <f aca="true" t="shared" si="8" ref="F70:F83">G70/36</f>
        <v>7.5</v>
      </c>
      <c r="G70" s="326">
        <v>270</v>
      </c>
      <c r="H70" s="147">
        <f>L70*L$40+M70*M$40+N70*N$40+O70*O$40+P70*P$40+Q70*Q$40+R70*R$40+S70*S$40</f>
        <v>139</v>
      </c>
      <c r="I70" s="233"/>
      <c r="J70" s="230">
        <f aca="true" t="shared" si="9" ref="J70:J83">G70-H70-I70</f>
        <v>131</v>
      </c>
      <c r="K70" s="216" t="s">
        <v>108</v>
      </c>
      <c r="L70" s="235">
        <v>5</v>
      </c>
      <c r="M70" s="154">
        <v>3</v>
      </c>
      <c r="N70" s="154"/>
      <c r="O70" s="154"/>
      <c r="P70" s="154"/>
      <c r="Q70" s="154"/>
      <c r="R70" s="154"/>
      <c r="S70" s="158"/>
      <c r="T70" s="119">
        <f t="shared" si="6"/>
        <v>0.48518518518518516</v>
      </c>
      <c r="U70" s="119">
        <f t="shared" si="7"/>
        <v>69.5</v>
      </c>
      <c r="V70" s="119">
        <f>U70+36</f>
        <v>105.5</v>
      </c>
      <c r="W70" s="129">
        <f>J70-V70</f>
        <v>25.5</v>
      </c>
    </row>
    <row r="71" spans="1:23" s="119" customFormat="1" ht="17.25" customHeight="1">
      <c r="A71" s="149" t="s">
        <v>189</v>
      </c>
      <c r="B71" s="231" t="s">
        <v>115</v>
      </c>
      <c r="C71" s="205" t="s">
        <v>44</v>
      </c>
      <c r="D71" s="232" t="s">
        <v>200</v>
      </c>
      <c r="E71" s="213"/>
      <c r="F71" s="382">
        <f t="shared" si="8"/>
        <v>9.5</v>
      </c>
      <c r="G71" s="326">
        <v>342</v>
      </c>
      <c r="H71" s="147">
        <f>L71*L$40+M71*M$40+N71*N$40+O71*O$40+P71*P$40+Q71*Q$40+R71*R$40+S71*S$40</f>
        <v>191</v>
      </c>
      <c r="I71" s="233"/>
      <c r="J71" s="230">
        <f t="shared" si="9"/>
        <v>151</v>
      </c>
      <c r="K71" s="234" t="s">
        <v>215</v>
      </c>
      <c r="L71" s="235"/>
      <c r="M71" s="154"/>
      <c r="N71" s="154">
        <v>4</v>
      </c>
      <c r="O71" s="154">
        <v>4</v>
      </c>
      <c r="P71" s="154">
        <v>3</v>
      </c>
      <c r="Q71" s="154"/>
      <c r="R71" s="154"/>
      <c r="S71" s="158"/>
      <c r="T71" s="119">
        <f t="shared" si="6"/>
        <v>0.4415204678362573</v>
      </c>
      <c r="U71" s="119">
        <f t="shared" si="7"/>
        <v>95.5</v>
      </c>
      <c r="V71" s="119">
        <f>U71+54</f>
        <v>149.5</v>
      </c>
      <c r="W71" s="129">
        <f>J71-V71</f>
        <v>1.5</v>
      </c>
    </row>
    <row r="72" spans="1:23" s="119" customFormat="1" ht="17.25" customHeight="1">
      <c r="A72" s="149" t="s">
        <v>190</v>
      </c>
      <c r="B72" s="236" t="s">
        <v>88</v>
      </c>
      <c r="C72" s="150">
        <v>6</v>
      </c>
      <c r="D72" s="151" t="s">
        <v>93</v>
      </c>
      <c r="E72" s="241"/>
      <c r="F72" s="229">
        <f t="shared" si="8"/>
        <v>6</v>
      </c>
      <c r="G72" s="150">
        <v>216</v>
      </c>
      <c r="H72" s="147">
        <f>L72*L$40+M72*M$40+N72*N$40+O72*O$40+P72*P$40+Q72*Q$40+R72*R$40+S72*S$40</f>
        <v>105</v>
      </c>
      <c r="I72" s="242"/>
      <c r="J72" s="230">
        <f t="shared" si="9"/>
        <v>111</v>
      </c>
      <c r="K72" s="234" t="s">
        <v>62</v>
      </c>
      <c r="L72" s="243"/>
      <c r="M72" s="209"/>
      <c r="N72" s="209"/>
      <c r="O72" s="209"/>
      <c r="P72" s="209">
        <v>3</v>
      </c>
      <c r="Q72" s="209">
        <v>3</v>
      </c>
      <c r="R72" s="209"/>
      <c r="S72" s="210"/>
      <c r="T72" s="119">
        <f t="shared" si="6"/>
        <v>0.5138888888888888</v>
      </c>
      <c r="U72" s="119">
        <f t="shared" si="7"/>
        <v>52.5</v>
      </c>
      <c r="V72" s="119">
        <f>U72+36</f>
        <v>88.5</v>
      </c>
      <c r="W72" s="129">
        <f>J72-V72</f>
        <v>22.5</v>
      </c>
    </row>
    <row r="73" spans="1:23" s="119" customFormat="1" ht="17.25" customHeight="1">
      <c r="A73" s="149" t="s">
        <v>191</v>
      </c>
      <c r="B73" s="238" t="s">
        <v>83</v>
      </c>
      <c r="C73" s="205" t="s">
        <v>45</v>
      </c>
      <c r="D73" s="232" t="s">
        <v>100</v>
      </c>
      <c r="E73" s="120"/>
      <c r="F73" s="382">
        <f t="shared" si="8"/>
        <v>6</v>
      </c>
      <c r="G73" s="326">
        <v>216</v>
      </c>
      <c r="H73" s="147">
        <f aca="true" t="shared" si="10" ref="H73:H83">L73*L$40+M73*M$40+N73*N$40+O73*O$40+P73*P$40+Q73*Q$40+R73*R$40+S73*S$40</f>
        <v>105</v>
      </c>
      <c r="I73" s="239"/>
      <c r="J73" s="230">
        <f t="shared" si="9"/>
        <v>111</v>
      </c>
      <c r="K73" s="216" t="s">
        <v>79</v>
      </c>
      <c r="L73" s="86"/>
      <c r="M73" s="209"/>
      <c r="N73" s="209">
        <v>3</v>
      </c>
      <c r="O73" s="209">
        <v>3</v>
      </c>
      <c r="P73" s="209"/>
      <c r="Q73" s="209"/>
      <c r="R73" s="209"/>
      <c r="S73" s="210"/>
      <c r="T73" s="119">
        <f t="shared" si="6"/>
        <v>0.5138888888888888</v>
      </c>
      <c r="U73" s="119">
        <f t="shared" si="7"/>
        <v>52.5</v>
      </c>
      <c r="V73" s="119">
        <f>U73+36</f>
        <v>88.5</v>
      </c>
      <c r="W73" s="129">
        <f>J73-V73</f>
        <v>22.5</v>
      </c>
    </row>
    <row r="74" spans="1:21" s="119" customFormat="1" ht="17.25" customHeight="1">
      <c r="A74" s="149" t="s">
        <v>192</v>
      </c>
      <c r="B74" s="238" t="s">
        <v>87</v>
      </c>
      <c r="C74" s="205" t="s">
        <v>133</v>
      </c>
      <c r="D74" s="232" t="s">
        <v>93</v>
      </c>
      <c r="E74" s="120"/>
      <c r="F74" s="229">
        <f t="shared" si="8"/>
        <v>7</v>
      </c>
      <c r="G74" s="326">
        <v>252</v>
      </c>
      <c r="H74" s="147">
        <f t="shared" si="10"/>
        <v>105</v>
      </c>
      <c r="I74" s="239"/>
      <c r="J74" s="230">
        <f t="shared" si="9"/>
        <v>147</v>
      </c>
      <c r="K74" s="216"/>
      <c r="L74" s="86"/>
      <c r="M74" s="209"/>
      <c r="N74" s="209"/>
      <c r="O74" s="209"/>
      <c r="P74" s="209">
        <v>3</v>
      </c>
      <c r="Q74" s="209">
        <v>3</v>
      </c>
      <c r="R74" s="209"/>
      <c r="S74" s="210"/>
      <c r="T74" s="119">
        <f t="shared" si="6"/>
        <v>0.5833333333333334</v>
      </c>
      <c r="U74" s="119">
        <f t="shared" si="7"/>
        <v>52.5</v>
      </c>
    </row>
    <row r="75" spans="1:23" s="119" customFormat="1" ht="17.25" customHeight="1">
      <c r="A75" s="149" t="s">
        <v>193</v>
      </c>
      <c r="B75" s="238" t="s">
        <v>239</v>
      </c>
      <c r="C75" s="205" t="s">
        <v>61</v>
      </c>
      <c r="D75" s="232" t="s">
        <v>94</v>
      </c>
      <c r="E75" s="213"/>
      <c r="F75" s="382">
        <f t="shared" si="8"/>
        <v>6.5</v>
      </c>
      <c r="G75" s="326">
        <v>234</v>
      </c>
      <c r="H75" s="147">
        <f t="shared" si="10"/>
        <v>116</v>
      </c>
      <c r="I75" s="233"/>
      <c r="J75" s="230">
        <f t="shared" si="9"/>
        <v>118</v>
      </c>
      <c r="K75" s="234" t="s">
        <v>78</v>
      </c>
      <c r="L75" s="235"/>
      <c r="M75" s="154"/>
      <c r="N75" s="154"/>
      <c r="O75" s="154"/>
      <c r="P75" s="154"/>
      <c r="Q75" s="154"/>
      <c r="R75" s="154">
        <v>4</v>
      </c>
      <c r="S75" s="158">
        <v>4</v>
      </c>
      <c r="T75" s="119">
        <f t="shared" si="6"/>
        <v>0.5042735042735043</v>
      </c>
      <c r="U75" s="119">
        <f t="shared" si="7"/>
        <v>58</v>
      </c>
      <c r="V75" s="119">
        <f>U75+36</f>
        <v>94</v>
      </c>
      <c r="W75" s="129">
        <f aca="true" t="shared" si="11" ref="W75:W81">J75-V75</f>
        <v>24</v>
      </c>
    </row>
    <row r="76" spans="1:23" s="119" customFormat="1" ht="17.25" customHeight="1">
      <c r="A76" s="149" t="s">
        <v>194</v>
      </c>
      <c r="B76" s="238" t="s">
        <v>116</v>
      </c>
      <c r="C76" s="205"/>
      <c r="D76" s="232" t="s">
        <v>96</v>
      </c>
      <c r="E76" s="120"/>
      <c r="F76" s="229">
        <f t="shared" si="8"/>
        <v>4.5</v>
      </c>
      <c r="G76" s="326">
        <v>162</v>
      </c>
      <c r="H76" s="147">
        <f t="shared" si="10"/>
        <v>72</v>
      </c>
      <c r="I76" s="239"/>
      <c r="J76" s="230">
        <f t="shared" si="9"/>
        <v>90</v>
      </c>
      <c r="K76" s="216" t="s">
        <v>62</v>
      </c>
      <c r="L76" s="86"/>
      <c r="M76" s="209"/>
      <c r="N76" s="209"/>
      <c r="O76" s="209"/>
      <c r="P76" s="209"/>
      <c r="Q76" s="209">
        <v>4</v>
      </c>
      <c r="R76" s="209"/>
      <c r="S76" s="210"/>
      <c r="T76" s="119">
        <f t="shared" si="6"/>
        <v>0.5555555555555556</v>
      </c>
      <c r="U76" s="119">
        <f t="shared" si="7"/>
        <v>36</v>
      </c>
      <c r="V76" s="119">
        <f>U76+36</f>
        <v>72</v>
      </c>
      <c r="W76" s="129">
        <f t="shared" si="11"/>
        <v>18</v>
      </c>
    </row>
    <row r="77" spans="1:23" s="119" customFormat="1" ht="17.25" customHeight="1">
      <c r="A77" s="149" t="s">
        <v>195</v>
      </c>
      <c r="B77" s="238" t="s">
        <v>117</v>
      </c>
      <c r="C77" s="205" t="s">
        <v>61</v>
      </c>
      <c r="D77" s="232" t="s">
        <v>96</v>
      </c>
      <c r="E77" s="120"/>
      <c r="F77" s="382">
        <f t="shared" si="8"/>
        <v>7</v>
      </c>
      <c r="G77" s="326">
        <v>252</v>
      </c>
      <c r="H77" s="147">
        <f t="shared" si="10"/>
        <v>122</v>
      </c>
      <c r="I77" s="239"/>
      <c r="J77" s="230">
        <f t="shared" si="9"/>
        <v>130</v>
      </c>
      <c r="K77" s="216" t="s">
        <v>101</v>
      </c>
      <c r="L77" s="86"/>
      <c r="M77" s="209"/>
      <c r="N77" s="209"/>
      <c r="O77" s="209"/>
      <c r="P77" s="209"/>
      <c r="Q77" s="209">
        <v>3</v>
      </c>
      <c r="R77" s="209">
        <v>4</v>
      </c>
      <c r="S77" s="210"/>
      <c r="T77" s="119">
        <f t="shared" si="6"/>
        <v>0.5158730158730159</v>
      </c>
      <c r="U77" s="119">
        <f t="shared" si="7"/>
        <v>61</v>
      </c>
      <c r="V77" s="119">
        <f>U77+54</f>
        <v>115</v>
      </c>
      <c r="W77" s="129">
        <f t="shared" si="11"/>
        <v>15</v>
      </c>
    </row>
    <row r="78" spans="1:23" s="119" customFormat="1" ht="17.25" customHeight="1">
      <c r="A78" s="149" t="s">
        <v>142</v>
      </c>
      <c r="B78" s="240" t="s">
        <v>118</v>
      </c>
      <c r="C78" s="150"/>
      <c r="D78" s="151" t="s">
        <v>96</v>
      </c>
      <c r="E78" s="241"/>
      <c r="F78" s="229">
        <f t="shared" si="8"/>
        <v>4</v>
      </c>
      <c r="G78" s="150">
        <v>144</v>
      </c>
      <c r="H78" s="147">
        <f t="shared" si="10"/>
        <v>54</v>
      </c>
      <c r="I78" s="242"/>
      <c r="J78" s="230">
        <f t="shared" si="9"/>
        <v>90</v>
      </c>
      <c r="K78" s="216"/>
      <c r="L78" s="243"/>
      <c r="M78" s="209"/>
      <c r="N78" s="209"/>
      <c r="O78" s="209"/>
      <c r="P78" s="209"/>
      <c r="Q78" s="209">
        <v>3</v>
      </c>
      <c r="R78" s="209"/>
      <c r="S78" s="210"/>
      <c r="T78" s="119">
        <f t="shared" si="6"/>
        <v>0.625</v>
      </c>
      <c r="U78" s="119">
        <f aca="true" t="shared" si="12" ref="U78:U83">H78/2</f>
        <v>27</v>
      </c>
      <c r="V78" s="119">
        <f>U78</f>
        <v>27</v>
      </c>
      <c r="W78" s="129">
        <f t="shared" si="11"/>
        <v>63</v>
      </c>
    </row>
    <row r="79" spans="1:23" s="119" customFormat="1" ht="17.25" customHeight="1">
      <c r="A79" s="149" t="s">
        <v>143</v>
      </c>
      <c r="B79" s="383" t="s">
        <v>119</v>
      </c>
      <c r="C79" s="150"/>
      <c r="D79" s="151" t="s">
        <v>94</v>
      </c>
      <c r="E79" s="241"/>
      <c r="F79" s="382">
        <f t="shared" si="8"/>
        <v>4</v>
      </c>
      <c r="G79" s="150">
        <v>144</v>
      </c>
      <c r="H79" s="147">
        <f t="shared" si="10"/>
        <v>48</v>
      </c>
      <c r="I79" s="242"/>
      <c r="J79" s="230">
        <f t="shared" si="9"/>
        <v>96</v>
      </c>
      <c r="K79" s="234"/>
      <c r="L79" s="243"/>
      <c r="M79" s="209"/>
      <c r="N79" s="209"/>
      <c r="O79" s="209"/>
      <c r="P79" s="209"/>
      <c r="Q79" s="209"/>
      <c r="R79" s="209"/>
      <c r="S79" s="210">
        <v>4</v>
      </c>
      <c r="T79" s="119">
        <f t="shared" si="6"/>
        <v>0.6666666666666666</v>
      </c>
      <c r="U79" s="119">
        <f t="shared" si="12"/>
        <v>24</v>
      </c>
      <c r="V79" s="119">
        <f>U79</f>
        <v>24</v>
      </c>
      <c r="W79" s="129">
        <f t="shared" si="11"/>
        <v>72</v>
      </c>
    </row>
    <row r="80" spans="1:23" s="119" customFormat="1" ht="17.25" customHeight="1">
      <c r="A80" s="149" t="s">
        <v>144</v>
      </c>
      <c r="B80" s="383" t="s">
        <v>120</v>
      </c>
      <c r="C80" s="150">
        <v>7</v>
      </c>
      <c r="D80" s="151" t="s">
        <v>94</v>
      </c>
      <c r="E80" s="241"/>
      <c r="F80" s="229">
        <f t="shared" si="8"/>
        <v>4</v>
      </c>
      <c r="G80" s="150">
        <v>144</v>
      </c>
      <c r="H80" s="147">
        <f t="shared" si="10"/>
        <v>87</v>
      </c>
      <c r="I80" s="242"/>
      <c r="J80" s="230">
        <f t="shared" si="9"/>
        <v>57</v>
      </c>
      <c r="K80" s="384"/>
      <c r="L80" s="243"/>
      <c r="M80" s="209"/>
      <c r="N80" s="209"/>
      <c r="O80" s="209"/>
      <c r="P80" s="209"/>
      <c r="Q80" s="209"/>
      <c r="R80" s="209">
        <v>3</v>
      </c>
      <c r="S80" s="210">
        <v>3</v>
      </c>
      <c r="T80" s="119">
        <f t="shared" si="6"/>
        <v>0.3958333333333333</v>
      </c>
      <c r="U80" s="119">
        <f t="shared" si="12"/>
        <v>43.5</v>
      </c>
      <c r="V80" s="119">
        <f>U80</f>
        <v>43.5</v>
      </c>
      <c r="W80" s="129">
        <f t="shared" si="11"/>
        <v>13.5</v>
      </c>
    </row>
    <row r="81" spans="1:23" s="119" customFormat="1" ht="17.25" customHeight="1">
      <c r="A81" s="149" t="s">
        <v>145</v>
      </c>
      <c r="B81" s="238" t="s">
        <v>146</v>
      </c>
      <c r="C81" s="205" t="s">
        <v>45</v>
      </c>
      <c r="D81" s="232" t="s">
        <v>100</v>
      </c>
      <c r="E81" s="120"/>
      <c r="F81" s="382">
        <f t="shared" si="8"/>
        <v>6</v>
      </c>
      <c r="G81" s="207">
        <v>216</v>
      </c>
      <c r="H81" s="147">
        <f t="shared" si="10"/>
        <v>105</v>
      </c>
      <c r="I81" s="239"/>
      <c r="J81" s="230">
        <f t="shared" si="9"/>
        <v>111</v>
      </c>
      <c r="K81" s="216" t="s">
        <v>79</v>
      </c>
      <c r="L81" s="86"/>
      <c r="M81" s="209"/>
      <c r="N81" s="209">
        <v>3</v>
      </c>
      <c r="O81" s="209">
        <v>3</v>
      </c>
      <c r="P81" s="209"/>
      <c r="Q81" s="209"/>
      <c r="R81" s="209"/>
      <c r="S81" s="210"/>
      <c r="T81" s="119">
        <f t="shared" si="6"/>
        <v>0.5138888888888888</v>
      </c>
      <c r="U81" s="119">
        <f t="shared" si="12"/>
        <v>52.5</v>
      </c>
      <c r="V81" s="119">
        <f>U81+36</f>
        <v>88.5</v>
      </c>
      <c r="W81" s="129">
        <f t="shared" si="11"/>
        <v>22.5</v>
      </c>
    </row>
    <row r="82" spans="1:21" s="119" customFormat="1" ht="17.25" customHeight="1">
      <c r="A82" s="149" t="s">
        <v>147</v>
      </c>
      <c r="B82" s="238" t="s">
        <v>207</v>
      </c>
      <c r="C82" s="205"/>
      <c r="D82" s="232" t="s">
        <v>70</v>
      </c>
      <c r="E82" s="120"/>
      <c r="F82" s="229">
        <f t="shared" si="8"/>
        <v>1.5</v>
      </c>
      <c r="G82" s="207">
        <v>54</v>
      </c>
      <c r="H82" s="147">
        <f t="shared" si="10"/>
        <v>36</v>
      </c>
      <c r="I82" s="239"/>
      <c r="J82" s="230">
        <f t="shared" si="9"/>
        <v>18</v>
      </c>
      <c r="K82" s="216"/>
      <c r="L82" s="86"/>
      <c r="M82" s="209">
        <v>2</v>
      </c>
      <c r="N82" s="209"/>
      <c r="O82" s="209"/>
      <c r="P82" s="209"/>
      <c r="Q82" s="209"/>
      <c r="R82" s="209"/>
      <c r="S82" s="210"/>
      <c r="T82" s="119">
        <f t="shared" si="6"/>
        <v>0.3333333333333333</v>
      </c>
      <c r="U82" s="119">
        <f t="shared" si="12"/>
        <v>18</v>
      </c>
    </row>
    <row r="83" spans="1:21" s="119" customFormat="1" ht="17.25" customHeight="1" thickBot="1">
      <c r="A83" s="219" t="s">
        <v>206</v>
      </c>
      <c r="B83" s="385" t="s">
        <v>233</v>
      </c>
      <c r="C83" s="386" t="s">
        <v>60</v>
      </c>
      <c r="D83" s="387"/>
      <c r="E83" s="388"/>
      <c r="F83" s="389">
        <f t="shared" si="8"/>
        <v>1.5</v>
      </c>
      <c r="G83" s="390">
        <v>54</v>
      </c>
      <c r="H83" s="391">
        <f t="shared" si="10"/>
        <v>24</v>
      </c>
      <c r="I83" s="392"/>
      <c r="J83" s="393">
        <f t="shared" si="9"/>
        <v>30</v>
      </c>
      <c r="K83" s="379"/>
      <c r="L83" s="376"/>
      <c r="M83" s="394"/>
      <c r="N83" s="394"/>
      <c r="O83" s="394"/>
      <c r="P83" s="394"/>
      <c r="Q83" s="394"/>
      <c r="R83" s="394"/>
      <c r="S83" s="395">
        <v>2</v>
      </c>
      <c r="T83" s="119">
        <f t="shared" si="6"/>
        <v>0.5555555555555556</v>
      </c>
      <c r="U83" s="119">
        <f t="shared" si="12"/>
        <v>12</v>
      </c>
    </row>
    <row r="84" spans="1:19" s="119" customFormat="1" ht="17.25" customHeight="1" thickBot="1">
      <c r="A84" s="545" t="s">
        <v>234</v>
      </c>
      <c r="B84" s="546"/>
      <c r="C84" s="546"/>
      <c r="D84" s="546"/>
      <c r="E84" s="546"/>
      <c r="F84" s="546"/>
      <c r="G84" s="546"/>
      <c r="H84" s="546"/>
      <c r="I84" s="546"/>
      <c r="J84" s="546"/>
      <c r="K84" s="546"/>
      <c r="L84" s="546"/>
      <c r="M84" s="546"/>
      <c r="N84" s="546"/>
      <c r="O84" s="546"/>
      <c r="P84" s="546"/>
      <c r="Q84" s="546"/>
      <c r="R84" s="546"/>
      <c r="S84" s="547"/>
    </row>
    <row r="85" spans="1:19" s="119" customFormat="1" ht="17.25" customHeight="1">
      <c r="A85" s="260" t="s">
        <v>148</v>
      </c>
      <c r="B85" s="319" t="s">
        <v>151</v>
      </c>
      <c r="C85" s="320"/>
      <c r="D85" s="321"/>
      <c r="E85" s="322"/>
      <c r="F85" s="323"/>
      <c r="G85" s="324"/>
      <c r="H85" s="325"/>
      <c r="I85" s="325"/>
      <c r="J85" s="321"/>
      <c r="K85" s="323"/>
      <c r="L85" s="324"/>
      <c r="M85" s="325"/>
      <c r="N85" s="325"/>
      <c r="O85" s="325"/>
      <c r="P85" s="325"/>
      <c r="Q85" s="325"/>
      <c r="R85" s="325"/>
      <c r="S85" s="321"/>
    </row>
    <row r="86" spans="1:19" s="119" customFormat="1" ht="17.25" customHeight="1">
      <c r="A86" s="140" t="s">
        <v>186</v>
      </c>
      <c r="B86" s="244" t="s">
        <v>71</v>
      </c>
      <c r="C86" s="87"/>
      <c r="D86" s="142" t="s">
        <v>99</v>
      </c>
      <c r="E86" s="120"/>
      <c r="F86" s="138">
        <f>G86/36</f>
        <v>3</v>
      </c>
      <c r="G86" s="86">
        <v>108</v>
      </c>
      <c r="H86" s="84"/>
      <c r="I86" s="84">
        <v>72</v>
      </c>
      <c r="J86" s="85">
        <f>G86-H86-I86</f>
        <v>36</v>
      </c>
      <c r="K86" s="127"/>
      <c r="L86" s="86"/>
      <c r="M86" s="84"/>
      <c r="N86" s="84"/>
      <c r="O86" s="84">
        <v>108</v>
      </c>
      <c r="P86" s="84"/>
      <c r="Q86" s="84"/>
      <c r="R86" s="84"/>
      <c r="S86" s="85"/>
    </row>
    <row r="87" spans="1:19" s="119" customFormat="1" ht="17.25" customHeight="1">
      <c r="A87" s="140" t="s">
        <v>150</v>
      </c>
      <c r="B87" s="245" t="s">
        <v>58</v>
      </c>
      <c r="C87" s="87"/>
      <c r="D87" s="142"/>
      <c r="E87" s="120"/>
      <c r="F87" s="138"/>
      <c r="G87" s="86"/>
      <c r="H87" s="84"/>
      <c r="I87" s="84"/>
      <c r="J87" s="85"/>
      <c r="K87" s="127"/>
      <c r="L87" s="86"/>
      <c r="M87" s="84"/>
      <c r="N87" s="84"/>
      <c r="O87" s="84"/>
      <c r="P87" s="84"/>
      <c r="Q87" s="84"/>
      <c r="R87" s="84"/>
      <c r="S87" s="85"/>
    </row>
    <row r="88" spans="1:19" s="119" customFormat="1" ht="17.25" customHeight="1">
      <c r="A88" s="140" t="s">
        <v>187</v>
      </c>
      <c r="B88" s="245" t="s">
        <v>208</v>
      </c>
      <c r="C88" s="369"/>
      <c r="D88" s="142" t="s">
        <v>70</v>
      </c>
      <c r="E88" s="370"/>
      <c r="F88" s="138">
        <f>G88/36</f>
        <v>3</v>
      </c>
      <c r="G88" s="86">
        <v>108</v>
      </c>
      <c r="H88" s="84"/>
      <c r="I88" s="84">
        <v>72</v>
      </c>
      <c r="J88" s="85">
        <f>G88-H88-I88</f>
        <v>36</v>
      </c>
      <c r="K88" s="127"/>
      <c r="L88" s="86"/>
      <c r="M88" s="84">
        <v>108</v>
      </c>
      <c r="N88" s="84"/>
      <c r="O88" s="84"/>
      <c r="P88" s="84"/>
      <c r="Q88" s="84"/>
      <c r="R88" s="84"/>
      <c r="S88" s="85"/>
    </row>
    <row r="89" spans="1:19" s="119" customFormat="1" ht="17.25" customHeight="1">
      <c r="A89" s="140" t="s">
        <v>188</v>
      </c>
      <c r="B89" s="245" t="s">
        <v>149</v>
      </c>
      <c r="C89" s="369"/>
      <c r="D89" s="142" t="s">
        <v>96</v>
      </c>
      <c r="E89" s="370"/>
      <c r="F89" s="138">
        <f>G89/36</f>
        <v>4.5</v>
      </c>
      <c r="G89" s="86">
        <v>162</v>
      </c>
      <c r="H89" s="84"/>
      <c r="I89" s="84">
        <v>108</v>
      </c>
      <c r="J89" s="85">
        <f>G89-H89-I89</f>
        <v>54</v>
      </c>
      <c r="K89" s="127"/>
      <c r="L89" s="86"/>
      <c r="M89" s="84"/>
      <c r="N89" s="84"/>
      <c r="O89" s="84"/>
      <c r="P89" s="84"/>
      <c r="Q89" s="84">
        <v>162</v>
      </c>
      <c r="R89" s="84"/>
      <c r="S89" s="85"/>
    </row>
    <row r="90" spans="1:19" s="119" customFormat="1" ht="17.25" customHeight="1">
      <c r="A90" s="140" t="s">
        <v>196</v>
      </c>
      <c r="B90" s="245" t="s">
        <v>152</v>
      </c>
      <c r="C90" s="369"/>
      <c r="D90" s="142" t="s">
        <v>94</v>
      </c>
      <c r="E90" s="370"/>
      <c r="F90" s="138">
        <f>G90/36</f>
        <v>4.5</v>
      </c>
      <c r="G90" s="86">
        <v>162</v>
      </c>
      <c r="H90" s="84"/>
      <c r="I90" s="84">
        <v>108</v>
      </c>
      <c r="J90" s="85">
        <f>G90-H90-I90</f>
        <v>54</v>
      </c>
      <c r="K90" s="127"/>
      <c r="L90" s="86"/>
      <c r="M90" s="84"/>
      <c r="N90" s="84"/>
      <c r="O90" s="84"/>
      <c r="P90" s="84"/>
      <c r="Q90" s="84"/>
      <c r="R90" s="84"/>
      <c r="S90" s="85">
        <v>162</v>
      </c>
    </row>
    <row r="91" spans="1:20" s="119" customFormat="1" ht="17.25" customHeight="1" thickBot="1">
      <c r="A91" s="371" t="s">
        <v>258</v>
      </c>
      <c r="B91" s="372" t="s">
        <v>153</v>
      </c>
      <c r="C91" s="373"/>
      <c r="D91" s="374"/>
      <c r="E91" s="375"/>
      <c r="F91" s="139">
        <f>G91/36</f>
        <v>9</v>
      </c>
      <c r="G91" s="376">
        <v>324</v>
      </c>
      <c r="H91" s="377"/>
      <c r="I91" s="377"/>
      <c r="J91" s="378">
        <f>G91-H91-I91</f>
        <v>324</v>
      </c>
      <c r="K91" s="379"/>
      <c r="L91" s="376"/>
      <c r="M91" s="377"/>
      <c r="N91" s="377"/>
      <c r="O91" s="377"/>
      <c r="P91" s="377"/>
      <c r="Q91" s="377"/>
      <c r="R91" s="377"/>
      <c r="S91" s="378">
        <v>324</v>
      </c>
      <c r="T91" s="119">
        <f>SUM(G86:G91)</f>
        <v>864</v>
      </c>
    </row>
    <row r="92" spans="1:19" s="119" customFormat="1" ht="17.25" customHeight="1" thickBot="1">
      <c r="A92" s="548" t="s">
        <v>238</v>
      </c>
      <c r="B92" s="549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50"/>
    </row>
    <row r="93" spans="1:23" s="119" customFormat="1" ht="17.25" customHeight="1">
      <c r="A93" s="327" t="s">
        <v>63</v>
      </c>
      <c r="B93" s="328" t="s">
        <v>89</v>
      </c>
      <c r="C93" s="145" t="s">
        <v>90</v>
      </c>
      <c r="D93" s="329" t="s">
        <v>95</v>
      </c>
      <c r="E93" s="330"/>
      <c r="F93" s="473">
        <f aca="true" t="shared" si="13" ref="F93:F98">G93/36</f>
        <v>4</v>
      </c>
      <c r="G93" s="442">
        <v>144</v>
      </c>
      <c r="H93" s="201">
        <f aca="true" t="shared" si="14" ref="H93:H98">L93*L$40+M93*M$40+N93*N$40+O93*O$40+P93*P$40+Q93*Q$40+R93*R$40+S93*S$40</f>
        <v>68</v>
      </c>
      <c r="I93" s="247"/>
      <c r="J93" s="321">
        <f aca="true" t="shared" si="15" ref="J93:J98">G93-H93-I93</f>
        <v>76</v>
      </c>
      <c r="K93" s="225"/>
      <c r="L93" s="246"/>
      <c r="M93" s="247"/>
      <c r="N93" s="247"/>
      <c r="O93" s="247"/>
      <c r="P93" s="247"/>
      <c r="Q93" s="247"/>
      <c r="R93" s="247">
        <v>4</v>
      </c>
      <c r="S93" s="248"/>
      <c r="T93" s="128">
        <f>J93/G93</f>
        <v>0.5277777777777778</v>
      </c>
      <c r="U93" s="128">
        <f>H93/2</f>
        <v>34</v>
      </c>
      <c r="V93" s="128">
        <f>U93</f>
        <v>34</v>
      </c>
      <c r="W93" s="130">
        <f>J93-V93</f>
        <v>42</v>
      </c>
    </row>
    <row r="94" spans="1:23" s="119" customFormat="1" ht="17.25" customHeight="1">
      <c r="A94" s="331" t="s">
        <v>121</v>
      </c>
      <c r="B94" s="156" t="s">
        <v>86</v>
      </c>
      <c r="C94" s="205" t="s">
        <v>60</v>
      </c>
      <c r="D94" s="206"/>
      <c r="E94" s="120"/>
      <c r="F94" s="332">
        <f t="shared" si="13"/>
        <v>4.5</v>
      </c>
      <c r="G94" s="207">
        <v>162</v>
      </c>
      <c r="H94" s="147">
        <f t="shared" si="14"/>
        <v>60</v>
      </c>
      <c r="I94" s="239"/>
      <c r="J94" s="85">
        <f t="shared" si="15"/>
        <v>102</v>
      </c>
      <c r="K94" s="216" t="s">
        <v>78</v>
      </c>
      <c r="L94" s="86"/>
      <c r="M94" s="209"/>
      <c r="N94" s="209"/>
      <c r="O94" s="209"/>
      <c r="P94" s="209"/>
      <c r="Q94" s="209"/>
      <c r="R94" s="209"/>
      <c r="S94" s="210">
        <v>5</v>
      </c>
      <c r="T94" s="119">
        <f>J94/G94</f>
        <v>0.6296296296296297</v>
      </c>
      <c r="U94" s="119">
        <f>H94/2</f>
        <v>30</v>
      </c>
      <c r="V94" s="119">
        <f>U94+36</f>
        <v>66</v>
      </c>
      <c r="W94" s="129">
        <f>J94-V94</f>
        <v>36</v>
      </c>
    </row>
    <row r="95" spans="1:23" s="119" customFormat="1" ht="17.25" customHeight="1">
      <c r="A95" s="331" t="s">
        <v>122</v>
      </c>
      <c r="B95" s="250" t="s">
        <v>217</v>
      </c>
      <c r="C95" s="249">
        <v>5</v>
      </c>
      <c r="D95" s="437"/>
      <c r="E95" s="333"/>
      <c r="F95" s="332">
        <f t="shared" si="13"/>
        <v>4</v>
      </c>
      <c r="G95" s="237">
        <v>144</v>
      </c>
      <c r="H95" s="147">
        <f t="shared" si="14"/>
        <v>68</v>
      </c>
      <c r="I95" s="334"/>
      <c r="J95" s="85">
        <f t="shared" si="15"/>
        <v>76</v>
      </c>
      <c r="K95" s="234"/>
      <c r="L95" s="335"/>
      <c r="M95" s="334"/>
      <c r="N95" s="334"/>
      <c r="O95" s="334"/>
      <c r="P95" s="334">
        <v>4</v>
      </c>
      <c r="Q95" s="438"/>
      <c r="R95" s="334"/>
      <c r="S95" s="336"/>
      <c r="T95" s="128">
        <f>J95/G95</f>
        <v>0.5277777777777778</v>
      </c>
      <c r="U95" s="128">
        <f>H95/2</f>
        <v>34</v>
      </c>
      <c r="V95" s="128">
        <f>U95</f>
        <v>34</v>
      </c>
      <c r="W95" s="130">
        <f>J95-V95</f>
        <v>42</v>
      </c>
    </row>
    <row r="96" spans="1:23" s="119" customFormat="1" ht="17.25" customHeight="1">
      <c r="A96" s="331" t="s">
        <v>228</v>
      </c>
      <c r="B96" s="250" t="s">
        <v>106</v>
      </c>
      <c r="C96" s="150">
        <v>6</v>
      </c>
      <c r="D96" s="439" t="s">
        <v>95</v>
      </c>
      <c r="E96" s="241"/>
      <c r="F96" s="332">
        <f t="shared" si="13"/>
        <v>6.5</v>
      </c>
      <c r="G96" s="237">
        <v>234</v>
      </c>
      <c r="H96" s="147">
        <f t="shared" si="14"/>
        <v>123</v>
      </c>
      <c r="I96" s="209"/>
      <c r="J96" s="85">
        <f t="shared" si="15"/>
        <v>111</v>
      </c>
      <c r="K96" s="234" t="s">
        <v>77</v>
      </c>
      <c r="L96" s="243"/>
      <c r="M96" s="209"/>
      <c r="N96" s="209"/>
      <c r="O96" s="209"/>
      <c r="P96" s="209"/>
      <c r="Q96" s="209">
        <v>4</v>
      </c>
      <c r="R96" s="209">
        <v>3</v>
      </c>
      <c r="S96" s="210"/>
      <c r="T96" s="119">
        <f>J96/G96</f>
        <v>0.47435897435897434</v>
      </c>
      <c r="U96" s="119">
        <f>H96/2</f>
        <v>61.5</v>
      </c>
      <c r="V96" s="119">
        <f>U96+36</f>
        <v>97.5</v>
      </c>
      <c r="W96" s="129">
        <f>J96-V96</f>
        <v>13.5</v>
      </c>
    </row>
    <row r="97" spans="1:23" s="119" customFormat="1" ht="17.25" customHeight="1">
      <c r="A97" s="331" t="s">
        <v>129</v>
      </c>
      <c r="B97" s="337" t="s">
        <v>204</v>
      </c>
      <c r="C97" s="205" t="s">
        <v>60</v>
      </c>
      <c r="D97" s="161" t="s">
        <v>95</v>
      </c>
      <c r="E97" s="241"/>
      <c r="F97" s="332">
        <f t="shared" si="13"/>
        <v>5.5</v>
      </c>
      <c r="G97" s="237">
        <v>198</v>
      </c>
      <c r="H97" s="147">
        <f t="shared" si="14"/>
        <v>104</v>
      </c>
      <c r="I97" s="209"/>
      <c r="J97" s="85">
        <f t="shared" si="15"/>
        <v>94</v>
      </c>
      <c r="K97" s="216"/>
      <c r="L97" s="338"/>
      <c r="M97" s="339"/>
      <c r="N97" s="339"/>
      <c r="O97" s="339"/>
      <c r="P97" s="209"/>
      <c r="Q97" s="209"/>
      <c r="R97" s="209">
        <v>4</v>
      </c>
      <c r="S97" s="210">
        <v>3</v>
      </c>
      <c r="T97" s="119">
        <f>J97/G97</f>
        <v>0.47474747474747475</v>
      </c>
      <c r="U97" s="119">
        <f>H97/2</f>
        <v>52</v>
      </c>
      <c r="V97" s="119">
        <f>U97</f>
        <v>52</v>
      </c>
      <c r="W97" s="129">
        <f>J97-V97</f>
        <v>42</v>
      </c>
    </row>
    <row r="98" spans="1:23" s="119" customFormat="1" ht="17.25" customHeight="1">
      <c r="A98" s="331" t="s">
        <v>131</v>
      </c>
      <c r="B98" s="337" t="s">
        <v>214</v>
      </c>
      <c r="C98" s="205"/>
      <c r="D98" s="439" t="s">
        <v>93</v>
      </c>
      <c r="E98" s="241"/>
      <c r="F98" s="332">
        <f t="shared" si="13"/>
        <v>3</v>
      </c>
      <c r="G98" s="237">
        <v>108</v>
      </c>
      <c r="H98" s="147">
        <f t="shared" si="14"/>
        <v>51</v>
      </c>
      <c r="I98" s="209"/>
      <c r="J98" s="85">
        <f t="shared" si="15"/>
        <v>57</v>
      </c>
      <c r="K98" s="216"/>
      <c r="L98" s="338"/>
      <c r="M98" s="339"/>
      <c r="N98" s="339"/>
      <c r="O98" s="339"/>
      <c r="P98" s="209">
        <v>3</v>
      </c>
      <c r="Q98" s="209"/>
      <c r="R98" s="243"/>
      <c r="S98" s="367"/>
      <c r="W98" s="129"/>
    </row>
    <row r="99" spans="1:23" s="119" customFormat="1" ht="17.25" customHeight="1">
      <c r="A99" s="331" t="s">
        <v>231</v>
      </c>
      <c r="B99" s="474" t="s">
        <v>232</v>
      </c>
      <c r="C99" s="150"/>
      <c r="D99" s="439" t="s">
        <v>96</v>
      </c>
      <c r="E99" s="188"/>
      <c r="F99" s="234">
        <f>G99/36</f>
        <v>5</v>
      </c>
      <c r="G99" s="150">
        <v>180</v>
      </c>
      <c r="H99" s="186">
        <f>L99*L$40+M99*M$40+N99*N$40+O99*O$40+P99*P$40+Q99*Q$40+R99*R$40+S99*S$40</f>
        <v>90</v>
      </c>
      <c r="I99" s="189"/>
      <c r="J99" s="475">
        <f>G99-H99-I99</f>
        <v>90</v>
      </c>
      <c r="K99" s="216"/>
      <c r="L99" s="476"/>
      <c r="M99" s="477"/>
      <c r="N99" s="477"/>
      <c r="O99" s="477"/>
      <c r="P99" s="189"/>
      <c r="Q99" s="189">
        <v>5</v>
      </c>
      <c r="R99" s="478"/>
      <c r="S99" s="479"/>
      <c r="W99" s="129"/>
    </row>
    <row r="100" spans="1:23" s="128" customFormat="1" ht="17.25" customHeight="1" thickBot="1">
      <c r="A100" s="340" t="s">
        <v>259</v>
      </c>
      <c r="B100" s="440" t="s">
        <v>260</v>
      </c>
      <c r="C100" s="341"/>
      <c r="D100" s="441" t="s">
        <v>94</v>
      </c>
      <c r="E100" s="342"/>
      <c r="F100" s="343">
        <f>G100/36</f>
        <v>1.5</v>
      </c>
      <c r="G100" s="341">
        <v>54</v>
      </c>
      <c r="H100" s="344">
        <f>L100*L$40+M100*M$40+N100*N$40+O100*O$40+P100*P$40+Q100*Q$40+R100*R$40+S100*S$40</f>
        <v>24</v>
      </c>
      <c r="I100" s="345"/>
      <c r="J100" s="346">
        <f>G100-H100-I100</f>
        <v>30</v>
      </c>
      <c r="K100" s="347"/>
      <c r="L100" s="348"/>
      <c r="M100" s="349"/>
      <c r="N100" s="349"/>
      <c r="O100" s="349"/>
      <c r="P100" s="345"/>
      <c r="Q100" s="345"/>
      <c r="R100" s="350"/>
      <c r="S100" s="351">
        <v>2</v>
      </c>
      <c r="T100" s="128">
        <f>J100/G100</f>
        <v>0.5555555555555556</v>
      </c>
      <c r="U100" s="128">
        <f>H100/2</f>
        <v>12</v>
      </c>
      <c r="V100" s="128">
        <f>U100</f>
        <v>12</v>
      </c>
      <c r="W100" s="130">
        <f>J100-V100</f>
        <v>18</v>
      </c>
    </row>
    <row r="101" spans="1:20" s="119" customFormat="1" ht="17.25" customHeight="1" thickBot="1">
      <c r="A101" s="558" t="s">
        <v>240</v>
      </c>
      <c r="B101" s="559"/>
      <c r="C101" s="559"/>
      <c r="D101" s="559"/>
      <c r="E101" s="559"/>
      <c r="F101" s="559"/>
      <c r="G101" s="559"/>
      <c r="H101" s="559"/>
      <c r="I101" s="559"/>
      <c r="J101" s="559"/>
      <c r="K101" s="559"/>
      <c r="L101" s="559"/>
      <c r="M101" s="559"/>
      <c r="N101" s="559"/>
      <c r="O101" s="559"/>
      <c r="P101" s="559"/>
      <c r="Q101" s="559"/>
      <c r="R101" s="559"/>
      <c r="S101" s="560"/>
      <c r="T101" s="129"/>
    </row>
    <row r="102" spans="1:19" s="119" customFormat="1" ht="17.25" customHeight="1" thickBot="1">
      <c r="A102" s="366" t="s">
        <v>126</v>
      </c>
      <c r="B102" s="121" t="s">
        <v>127</v>
      </c>
      <c r="C102" s="252"/>
      <c r="D102" s="253"/>
      <c r="E102" s="254"/>
      <c r="F102" s="255"/>
      <c r="G102" s="254"/>
      <c r="H102" s="256"/>
      <c r="I102" s="254"/>
      <c r="J102" s="257"/>
      <c r="K102" s="258"/>
      <c r="L102" s="254"/>
      <c r="M102" s="256"/>
      <c r="N102" s="254"/>
      <c r="O102" s="256"/>
      <c r="P102" s="254"/>
      <c r="Q102" s="256"/>
      <c r="R102" s="256"/>
      <c r="S102" s="259"/>
    </row>
    <row r="103" spans="1:21" s="119" customFormat="1" ht="17.25" customHeight="1">
      <c r="A103" s="140" t="s">
        <v>128</v>
      </c>
      <c r="B103" s="261" t="s">
        <v>203</v>
      </c>
      <c r="C103" s="150">
        <v>6</v>
      </c>
      <c r="D103" s="151" t="s">
        <v>93</v>
      </c>
      <c r="E103" s="241"/>
      <c r="F103" s="262">
        <f>G103/36</f>
        <v>4.5</v>
      </c>
      <c r="G103" s="237">
        <v>162</v>
      </c>
      <c r="H103" s="147">
        <f>L103*L$40+M103*M$40+N103*N$40+O103*O$40+P103*P$40+Q103*Q$40+R103*R$40+S103*S$40</f>
        <v>88</v>
      </c>
      <c r="I103" s="209"/>
      <c r="J103" s="85">
        <f>G103-H103-I103</f>
        <v>74</v>
      </c>
      <c r="K103" s="241"/>
      <c r="L103" s="237"/>
      <c r="M103" s="209"/>
      <c r="N103" s="209"/>
      <c r="O103" s="209"/>
      <c r="P103" s="209">
        <v>2</v>
      </c>
      <c r="Q103" s="209">
        <v>3</v>
      </c>
      <c r="R103" s="209"/>
      <c r="S103" s="210"/>
      <c r="T103" s="119">
        <f>J103/G103</f>
        <v>0.4567901234567901</v>
      </c>
      <c r="U103" s="119">
        <f>H103/2</f>
        <v>44</v>
      </c>
    </row>
    <row r="104" spans="1:21" s="119" customFormat="1" ht="17.25" customHeight="1">
      <c r="A104" s="140" t="s">
        <v>241</v>
      </c>
      <c r="B104" s="238" t="s">
        <v>211</v>
      </c>
      <c r="C104" s="205" t="s">
        <v>61</v>
      </c>
      <c r="D104" s="232"/>
      <c r="E104" s="120"/>
      <c r="F104" s="262">
        <f>G104/36</f>
        <v>4</v>
      </c>
      <c r="G104" s="207">
        <v>144</v>
      </c>
      <c r="H104" s="147">
        <f>L104*L$40+M104*M$40+N104*N$40+O104*O$40+P104*P$40+Q104*Q$40+R104*R$40+S104*S$40</f>
        <v>68</v>
      </c>
      <c r="I104" s="84"/>
      <c r="J104" s="85">
        <f>G104-H104-I104</f>
        <v>76</v>
      </c>
      <c r="K104" s="120"/>
      <c r="L104" s="87"/>
      <c r="M104" s="209"/>
      <c r="N104" s="209"/>
      <c r="O104" s="209"/>
      <c r="P104" s="209"/>
      <c r="Q104" s="209"/>
      <c r="R104" s="209">
        <v>4</v>
      </c>
      <c r="S104" s="210"/>
      <c r="T104" s="119">
        <f>J104/G104</f>
        <v>0.5277777777777778</v>
      </c>
      <c r="U104" s="119">
        <f>H104/2</f>
        <v>34</v>
      </c>
    </row>
    <row r="105" spans="1:23" s="119" customFormat="1" ht="17.25" customHeight="1">
      <c r="A105" s="140" t="s">
        <v>242</v>
      </c>
      <c r="B105" s="238" t="s">
        <v>205</v>
      </c>
      <c r="C105" s="150">
        <v>5</v>
      </c>
      <c r="D105" s="232"/>
      <c r="E105" s="120"/>
      <c r="F105" s="332">
        <f>G105/36</f>
        <v>4.5</v>
      </c>
      <c r="G105" s="237">
        <v>162</v>
      </c>
      <c r="H105" s="147">
        <f>L105*L$40+M105*M$40+N105*N$40+O105*O$40+P105*P$40+Q105*Q$40+R105*R$40+S105*S$40</f>
        <v>68</v>
      </c>
      <c r="I105" s="209"/>
      <c r="J105" s="85">
        <f>G105-H105-I105</f>
        <v>94</v>
      </c>
      <c r="K105" s="216" t="s">
        <v>48</v>
      </c>
      <c r="L105" s="338"/>
      <c r="M105" s="339"/>
      <c r="N105" s="339"/>
      <c r="O105" s="339"/>
      <c r="P105" s="209">
        <v>4</v>
      </c>
      <c r="Q105" s="209"/>
      <c r="R105" s="243"/>
      <c r="S105" s="367"/>
      <c r="T105" s="119">
        <f>J105/G105</f>
        <v>0.5802469135802469</v>
      </c>
      <c r="U105" s="119">
        <f>H105/2</f>
        <v>34</v>
      </c>
      <c r="V105" s="119">
        <f>U105+36</f>
        <v>70</v>
      </c>
      <c r="W105" s="129">
        <f>J105-V105</f>
        <v>24</v>
      </c>
    </row>
    <row r="106" spans="1:21" s="119" customFormat="1" ht="17.25" customHeight="1" thickBot="1">
      <c r="A106" s="140" t="s">
        <v>243</v>
      </c>
      <c r="B106" s="263" t="s">
        <v>212</v>
      </c>
      <c r="C106" s="264"/>
      <c r="D106" s="232" t="s">
        <v>94</v>
      </c>
      <c r="E106" s="120"/>
      <c r="F106" s="265">
        <f>G106/36</f>
        <v>4</v>
      </c>
      <c r="G106" s="266">
        <v>144</v>
      </c>
      <c r="H106" s="147">
        <f>L106*L$40+M106*M$40+N106*N$40+O106*O$40+P106*P$40+Q106*Q$40+R106*R$40+S106*S$40</f>
        <v>36</v>
      </c>
      <c r="I106" s="267">
        <v>12</v>
      </c>
      <c r="J106" s="85">
        <f>G106-H106-I106</f>
        <v>96</v>
      </c>
      <c r="K106" s="268"/>
      <c r="L106" s="87"/>
      <c r="M106" s="209"/>
      <c r="N106" s="209"/>
      <c r="O106" s="209"/>
      <c r="P106" s="189"/>
      <c r="Q106" s="189"/>
      <c r="R106" s="209"/>
      <c r="S106" s="210">
        <v>3</v>
      </c>
      <c r="T106" s="119">
        <f>J106/G106</f>
        <v>0.6666666666666666</v>
      </c>
      <c r="U106" s="119">
        <f>H106/2</f>
        <v>18</v>
      </c>
    </row>
    <row r="107" spans="1:20" s="119" customFormat="1" ht="17.25" customHeight="1" thickBot="1">
      <c r="A107" s="562" t="s">
        <v>31</v>
      </c>
      <c r="B107" s="270" t="s">
        <v>0</v>
      </c>
      <c r="C107" s="271"/>
      <c r="D107" s="272"/>
      <c r="E107" s="273"/>
      <c r="F107" s="362">
        <f>SUM(F45:F47)+SUM(F51:F53)+SUM(F59:F66)+SUM(F69:F83)+SUM(F86:F91)+SUM(F93:F100)+SUM(F103:F106)</f>
        <v>229</v>
      </c>
      <c r="G107" s="363">
        <f>SUM(G45:G48)+SUM(G51:G53)+SUM(G59:G66)+SUM(G69:G83)+SUM(G86:G91)+SUM(G93:G100)+SUM(G103:G106)</f>
        <v>8316</v>
      </c>
      <c r="H107" s="363">
        <f>SUM(H45:H48)+SUM(H51:H53)+SUM(H59:H66)+SUM(H69:H83)+SUM(H86:H91)+SUM(H93:H100)+SUM(H103:H106)</f>
        <v>3789</v>
      </c>
      <c r="I107" s="363">
        <f>SUM(I45:I48)+SUM(I51:I53)+SUM(I59:I66)+SUM(I69:I83)+SUM(I86:I91)+SUM(I93:I100)+SUM(I103:I106)</f>
        <v>374</v>
      </c>
      <c r="J107" s="465">
        <f>SUM(J45:J48)+SUM(J51:J53)+SUM(J59:J66)+SUM(J69:J83)+SUM(J86:J91)+SUM(J93:J100)+SUM(J103:J106)</f>
        <v>4153</v>
      </c>
      <c r="K107" s="466"/>
      <c r="L107" s="363">
        <f>SUM(L45:L47)+SUM(L51:L53)+SUM(L59:L66)+SUM(L69:L83)+SUM(L93:L100)+SUM(L103:L106)</f>
        <v>30</v>
      </c>
      <c r="M107" s="364">
        <f>SUM(M45:M47)+SUM(M51:M53)+SUM(M59:M66)+SUM(M69:M83)+SUM(M93:M100)+SUM(M103:M106)</f>
        <v>30</v>
      </c>
      <c r="N107" s="364">
        <f>SUM(N45:N47)+SUM(N51:N53)+SUM(N59:N66)+SUM(N69:N83)+SUM(N93:N100)+SUM(N103:N106)</f>
        <v>28</v>
      </c>
      <c r="O107" s="364">
        <f>SUM(O45:O47)+SUM(O51:O53)+SUM(O59:O66)+SUM(O69:O83)+SUM(O93:O100)+SUM(O103:O106)</f>
        <v>29</v>
      </c>
      <c r="P107" s="364">
        <f>SUM(P45:P48)+SUM(P51:P53)+SUM(P59:P66)+SUM(P69:P83)+SUM(P93:P100)+SUM(P103:P106)</f>
        <v>27</v>
      </c>
      <c r="Q107" s="364">
        <f>SUM(Q45:Q47)+SUM(Q51:Q53)+SUM(Q59:Q66)+SUM(Q69:Q83)+SUM(Q93:Q100)+SUM(Q103:Q106)</f>
        <v>28</v>
      </c>
      <c r="R107" s="364">
        <f>SUM(R45:R47)+SUM(R51:R53)+SUM(R59:R66)+SUM(R69:R83)+SUM(R93:R100)+SUM(R103:R106)</f>
        <v>26</v>
      </c>
      <c r="S107" s="274">
        <f>SUM(S45:S47)+SUM(S51:S53)+SUM(S59:S66)+SUM(S69:S83)+SUM(S93:S100)+SUM(S103:S106)</f>
        <v>28</v>
      </c>
      <c r="T107" s="119">
        <f>J107/G107</f>
        <v>0.4993987493987494</v>
      </c>
    </row>
    <row r="108" spans="1:19" s="119" customFormat="1" ht="17.25" customHeight="1">
      <c r="A108" s="563"/>
      <c r="B108" s="275" t="s">
        <v>229</v>
      </c>
      <c r="C108" s="276">
        <f>SUM(L108:S108)</f>
        <v>28</v>
      </c>
      <c r="D108" s="277" t="s">
        <v>98</v>
      </c>
      <c r="E108" s="276"/>
      <c r="F108" s="276"/>
      <c r="G108" s="278"/>
      <c r="H108" s="279"/>
      <c r="I108" s="279"/>
      <c r="J108" s="280"/>
      <c r="K108" s="281"/>
      <c r="L108" s="353">
        <v>3</v>
      </c>
      <c r="M108" s="354">
        <v>2</v>
      </c>
      <c r="N108" s="354">
        <v>4</v>
      </c>
      <c r="O108" s="354">
        <v>5</v>
      </c>
      <c r="P108" s="354">
        <v>3</v>
      </c>
      <c r="Q108" s="354">
        <v>4</v>
      </c>
      <c r="R108" s="354">
        <v>4</v>
      </c>
      <c r="S108" s="355">
        <v>3</v>
      </c>
    </row>
    <row r="109" spans="1:19" s="119" customFormat="1" ht="17.25" customHeight="1">
      <c r="A109" s="563"/>
      <c r="B109" s="282" t="s">
        <v>2</v>
      </c>
      <c r="C109" s="283"/>
      <c r="D109" s="284">
        <f>SUM(L109:S109)</f>
        <v>40</v>
      </c>
      <c r="E109" s="285"/>
      <c r="F109" s="285"/>
      <c r="G109" s="286"/>
      <c r="H109" s="287"/>
      <c r="I109" s="126"/>
      <c r="J109" s="288"/>
      <c r="K109" s="289"/>
      <c r="L109" s="356">
        <v>5</v>
      </c>
      <c r="M109" s="357">
        <v>7</v>
      </c>
      <c r="N109" s="357">
        <v>4</v>
      </c>
      <c r="O109" s="357">
        <v>4</v>
      </c>
      <c r="P109" s="357">
        <v>5</v>
      </c>
      <c r="Q109" s="357">
        <v>5</v>
      </c>
      <c r="R109" s="357">
        <v>3</v>
      </c>
      <c r="S109" s="358">
        <v>7</v>
      </c>
    </row>
    <row r="110" spans="1:19" s="119" customFormat="1" ht="17.25" customHeight="1">
      <c r="A110" s="563"/>
      <c r="B110" s="282" t="s">
        <v>72</v>
      </c>
      <c r="C110" s="283"/>
      <c r="D110" s="284"/>
      <c r="E110" s="285"/>
      <c r="F110" s="285"/>
      <c r="G110" s="290"/>
      <c r="H110" s="126"/>
      <c r="I110" s="126"/>
      <c r="J110" s="288"/>
      <c r="K110" s="289">
        <f>SUM(L110:S110)</f>
        <v>11</v>
      </c>
      <c r="L110" s="356"/>
      <c r="M110" s="357">
        <v>1</v>
      </c>
      <c r="N110" s="357">
        <v>2</v>
      </c>
      <c r="O110" s="357">
        <v>2</v>
      </c>
      <c r="P110" s="357">
        <v>1</v>
      </c>
      <c r="Q110" s="357">
        <v>2</v>
      </c>
      <c r="R110" s="357">
        <v>1</v>
      </c>
      <c r="S110" s="358">
        <v>2</v>
      </c>
    </row>
    <row r="111" spans="1:19" s="119" customFormat="1" ht="17.25" customHeight="1" thickBot="1">
      <c r="A111" s="564"/>
      <c r="B111" s="113" t="s">
        <v>73</v>
      </c>
      <c r="C111" s="283"/>
      <c r="D111" s="284"/>
      <c r="E111" s="285"/>
      <c r="F111" s="291"/>
      <c r="G111" s="292"/>
      <c r="H111" s="293"/>
      <c r="I111" s="293"/>
      <c r="J111" s="294"/>
      <c r="K111" s="295">
        <v>2</v>
      </c>
      <c r="L111" s="359"/>
      <c r="M111" s="360"/>
      <c r="N111" s="360"/>
      <c r="O111" s="360"/>
      <c r="P111" s="360">
        <v>1</v>
      </c>
      <c r="Q111" s="360"/>
      <c r="R111" s="360">
        <v>1</v>
      </c>
      <c r="S111" s="361"/>
    </row>
    <row r="112" spans="1:19" s="119" customFormat="1" ht="17.25" customHeight="1" thickBot="1">
      <c r="A112" s="554" t="s">
        <v>197</v>
      </c>
      <c r="B112" s="555"/>
      <c r="C112" s="143"/>
      <c r="D112" s="165"/>
      <c r="E112" s="144"/>
      <c r="F112" s="124">
        <f>G112/36</f>
        <v>15</v>
      </c>
      <c r="G112" s="296">
        <f>SUM(L112:S112)</f>
        <v>540</v>
      </c>
      <c r="H112" s="297"/>
      <c r="I112" s="298"/>
      <c r="J112" s="123">
        <f>G112-H112-I112</f>
        <v>540</v>
      </c>
      <c r="K112" s="163"/>
      <c r="L112" s="299">
        <v>54</v>
      </c>
      <c r="M112" s="300">
        <v>108</v>
      </c>
      <c r="N112" s="300">
        <v>54</v>
      </c>
      <c r="O112" s="300">
        <v>108</v>
      </c>
      <c r="P112" s="300">
        <v>54</v>
      </c>
      <c r="Q112" s="300">
        <v>54</v>
      </c>
      <c r="R112" s="168">
        <v>54</v>
      </c>
      <c r="S112" s="301">
        <v>54</v>
      </c>
    </row>
    <row r="113" spans="1:20" s="119" customFormat="1" ht="17.25" customHeight="1" thickBot="1">
      <c r="A113" s="539" t="s">
        <v>198</v>
      </c>
      <c r="B113" s="540"/>
      <c r="C113" s="164"/>
      <c r="D113" s="165"/>
      <c r="E113" s="144"/>
      <c r="F113" s="302">
        <f>F107+F112</f>
        <v>244</v>
      </c>
      <c r="G113" s="296">
        <f>G107+G112</f>
        <v>8856</v>
      </c>
      <c r="H113" s="303">
        <f>H107+H112</f>
        <v>3789</v>
      </c>
      <c r="I113" s="303">
        <f>I107+I112</f>
        <v>374</v>
      </c>
      <c r="J113" s="304">
        <f>J107+J112</f>
        <v>4693</v>
      </c>
      <c r="K113" s="163"/>
      <c r="L113" s="164"/>
      <c r="M113" s="167"/>
      <c r="N113" s="167"/>
      <c r="O113" s="167"/>
      <c r="P113" s="167"/>
      <c r="Q113" s="305"/>
      <c r="R113" s="167"/>
      <c r="S113" s="306"/>
      <c r="T113" s="119">
        <f>J113/G113</f>
        <v>0.5299232158988256</v>
      </c>
    </row>
    <row r="114" spans="1:19" s="449" customFormat="1" ht="17.25" customHeight="1">
      <c r="A114" s="445"/>
      <c r="B114" s="446"/>
      <c r="C114" s="446"/>
      <c r="D114" s="446"/>
      <c r="E114" s="446"/>
      <c r="F114" s="447"/>
      <c r="G114" s="446"/>
      <c r="H114" s="446"/>
      <c r="I114" s="446"/>
      <c r="J114" s="446"/>
      <c r="K114" s="448"/>
      <c r="L114" s="446"/>
      <c r="M114" s="446"/>
      <c r="N114" s="446"/>
      <c r="O114" s="446"/>
      <c r="P114" s="446"/>
      <c r="Q114" s="446"/>
      <c r="R114" s="446"/>
      <c r="S114" s="446"/>
    </row>
    <row r="115" spans="1:19" s="449" customFormat="1" ht="13.5" customHeight="1" thickBot="1">
      <c r="A115" s="445"/>
      <c r="B115" s="446"/>
      <c r="C115" s="446"/>
      <c r="D115" s="446"/>
      <c r="E115" s="446"/>
      <c r="F115" s="447"/>
      <c r="G115" s="446"/>
      <c r="H115" s="446"/>
      <c r="I115" s="446"/>
      <c r="J115" s="446"/>
      <c r="K115" s="448"/>
      <c r="L115" s="446"/>
      <c r="M115" s="446"/>
      <c r="N115" s="446"/>
      <c r="O115" s="446"/>
      <c r="P115" s="446"/>
      <c r="Q115" s="446"/>
      <c r="R115" s="446"/>
      <c r="S115" s="446"/>
    </row>
    <row r="116" spans="1:19" s="464" customFormat="1" ht="18.75" customHeight="1" thickBot="1">
      <c r="A116" s="459" t="s">
        <v>254</v>
      </c>
      <c r="B116" s="460" t="s">
        <v>255</v>
      </c>
      <c r="C116" s="461"/>
      <c r="D116" s="461"/>
      <c r="E116" s="461"/>
      <c r="F116" s="462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461"/>
      <c r="R116" s="461"/>
      <c r="S116" s="463"/>
    </row>
    <row r="117" spans="1:19" s="451" customFormat="1" ht="18.75" customHeight="1" thickBot="1">
      <c r="A117" s="452" t="s">
        <v>256</v>
      </c>
      <c r="B117" s="182" t="s">
        <v>141</v>
      </c>
      <c r="C117" s="453"/>
      <c r="D117" s="454" t="s">
        <v>257</v>
      </c>
      <c r="E117" s="455"/>
      <c r="F117" s="456">
        <f>G117/36</f>
        <v>6</v>
      </c>
      <c r="G117" s="453">
        <v>216</v>
      </c>
      <c r="H117" s="457">
        <f>L117*17+M117*18+N117*17+O117*18</f>
        <v>140</v>
      </c>
      <c r="I117" s="457"/>
      <c r="J117" s="454">
        <f>G117-H117</f>
        <v>76</v>
      </c>
      <c r="K117" s="458"/>
      <c r="L117" s="453">
        <v>2</v>
      </c>
      <c r="M117" s="457">
        <v>2</v>
      </c>
      <c r="N117" s="457">
        <v>2</v>
      </c>
      <c r="O117" s="457">
        <v>2</v>
      </c>
      <c r="P117" s="457"/>
      <c r="Q117" s="457"/>
      <c r="R117" s="457"/>
      <c r="S117" s="450"/>
    </row>
    <row r="118" spans="1:23" s="141" customFormat="1" ht="19.5" customHeight="1">
      <c r="A118" s="307"/>
      <c r="B118" s="352"/>
      <c r="G118" s="125"/>
      <c r="H118" s="62"/>
      <c r="V118" s="119"/>
      <c r="W118" s="119"/>
    </row>
    <row r="119" spans="1:23" s="141" customFormat="1" ht="21.75" customHeight="1">
      <c r="A119" s="307"/>
      <c r="B119" s="308"/>
      <c r="C119" s="309"/>
      <c r="D119" s="310"/>
      <c r="E119" s="311"/>
      <c r="G119" s="131"/>
      <c r="H119" s="312"/>
      <c r="I119" s="520" t="s">
        <v>199</v>
      </c>
      <c r="J119" s="520"/>
      <c r="K119" s="520"/>
      <c r="L119" s="520"/>
      <c r="M119" s="520"/>
      <c r="N119" s="520"/>
      <c r="O119" s="520"/>
      <c r="P119" s="520"/>
      <c r="Q119" s="520"/>
      <c r="R119" s="520"/>
      <c r="S119" s="520"/>
      <c r="V119" s="119"/>
      <c r="W119" s="119"/>
    </row>
    <row r="120" spans="1:23" s="141" customFormat="1" ht="18.75" customHeight="1">
      <c r="A120" s="307"/>
      <c r="B120" s="427" t="s">
        <v>123</v>
      </c>
      <c r="C120" s="428"/>
      <c r="D120" s="429"/>
      <c r="E120" s="430"/>
      <c r="F120" s="431"/>
      <c r="G120" s="521" t="s">
        <v>124</v>
      </c>
      <c r="H120" s="521"/>
      <c r="I120" s="521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V120" s="119"/>
      <c r="W120" s="119"/>
    </row>
    <row r="121" spans="1:23" s="141" customFormat="1" ht="18" customHeight="1">
      <c r="A121" s="307"/>
      <c r="B121" s="432"/>
      <c r="C121" s="428"/>
      <c r="D121" s="429"/>
      <c r="E121" s="430"/>
      <c r="F121" s="431"/>
      <c r="G121" s="433"/>
      <c r="H121" s="431"/>
      <c r="I121" s="431"/>
      <c r="J121" s="312"/>
      <c r="K121" s="520" t="s">
        <v>251</v>
      </c>
      <c r="L121" s="520"/>
      <c r="M121" s="520"/>
      <c r="N121" s="520"/>
      <c r="O121" s="520"/>
      <c r="P121" s="520"/>
      <c r="Q121" s="520"/>
      <c r="R121" s="520"/>
      <c r="S121" s="520"/>
      <c r="V121" s="119"/>
      <c r="W121" s="119"/>
    </row>
    <row r="122" spans="1:23" s="141" customFormat="1" ht="18" customHeight="1">
      <c r="A122" s="307"/>
      <c r="B122" s="434" t="s">
        <v>74</v>
      </c>
      <c r="C122" s="314"/>
      <c r="D122" s="435"/>
      <c r="E122" s="436"/>
      <c r="F122" s="316"/>
      <c r="G122" s="565" t="s">
        <v>105</v>
      </c>
      <c r="H122" s="565"/>
      <c r="I122" s="565"/>
      <c r="J122" s="312"/>
      <c r="K122" s="314"/>
      <c r="L122" s="314"/>
      <c r="M122" s="314"/>
      <c r="N122" s="314"/>
      <c r="O122" s="314"/>
      <c r="P122" s="314"/>
      <c r="Q122" s="314"/>
      <c r="R122" s="314"/>
      <c r="S122" s="314"/>
      <c r="V122" s="119"/>
      <c r="W122" s="119"/>
    </row>
    <row r="123" spans="1:23" s="141" customFormat="1" ht="18">
      <c r="A123" s="307"/>
      <c r="C123" s="309"/>
      <c r="D123" s="310"/>
      <c r="E123" s="311"/>
      <c r="F123" s="312"/>
      <c r="V123" s="119"/>
      <c r="W123" s="119"/>
    </row>
    <row r="124" spans="1:23" s="141" customFormat="1" ht="20.25" customHeight="1">
      <c r="A124" s="307"/>
      <c r="B124" s="308"/>
      <c r="C124" s="309"/>
      <c r="D124" s="310"/>
      <c r="E124" s="311"/>
      <c r="F124" s="312"/>
      <c r="G124" s="313"/>
      <c r="H124" s="312"/>
      <c r="I124" s="312"/>
      <c r="K124" s="316"/>
      <c r="L124" s="316"/>
      <c r="M124" s="316"/>
      <c r="N124" s="316"/>
      <c r="O124" s="316"/>
      <c r="P124" s="316"/>
      <c r="Q124" s="316"/>
      <c r="R124" s="316"/>
      <c r="S124" s="316"/>
      <c r="V124" s="119"/>
      <c r="W124" s="119"/>
    </row>
    <row r="125" spans="1:23" s="141" customFormat="1" ht="18">
      <c r="A125" s="307"/>
      <c r="B125" s="317"/>
      <c r="C125" s="309"/>
      <c r="D125" s="310"/>
      <c r="E125" s="311"/>
      <c r="F125" s="312"/>
      <c r="G125" s="551"/>
      <c r="H125" s="551"/>
      <c r="I125" s="551"/>
      <c r="J125" s="312"/>
      <c r="K125" s="313"/>
      <c r="L125" s="313"/>
      <c r="M125" s="313"/>
      <c r="N125" s="313"/>
      <c r="O125" s="313"/>
      <c r="P125" s="313"/>
      <c r="Q125" s="313"/>
      <c r="R125" s="313"/>
      <c r="S125" s="313"/>
      <c r="V125" s="119"/>
      <c r="W125" s="119"/>
    </row>
    <row r="126" spans="1:23" s="141" customFormat="1" ht="18">
      <c r="A126" s="307"/>
      <c r="B126" s="308"/>
      <c r="C126" s="309"/>
      <c r="D126" s="310"/>
      <c r="E126" s="311"/>
      <c r="F126" s="312"/>
      <c r="G126" s="313"/>
      <c r="H126" s="312"/>
      <c r="I126" s="312"/>
      <c r="J126" s="312"/>
      <c r="K126" s="313"/>
      <c r="L126" s="313"/>
      <c r="M126" s="313"/>
      <c r="N126" s="313"/>
      <c r="O126" s="313"/>
      <c r="P126" s="313"/>
      <c r="Q126" s="313"/>
      <c r="R126" s="313"/>
      <c r="S126" s="313"/>
      <c r="V126" s="119"/>
      <c r="W126" s="119"/>
    </row>
    <row r="127" spans="1:23" s="141" customFormat="1" ht="18">
      <c r="A127" s="307"/>
      <c r="B127" s="308"/>
      <c r="C127" s="309"/>
      <c r="D127" s="310"/>
      <c r="E127" s="311"/>
      <c r="F127" s="312"/>
      <c r="G127" s="313"/>
      <c r="H127" s="312"/>
      <c r="I127" s="312"/>
      <c r="J127" s="312"/>
      <c r="K127" s="313"/>
      <c r="L127" s="313"/>
      <c r="M127" s="313"/>
      <c r="N127" s="313"/>
      <c r="O127" s="313"/>
      <c r="P127" s="313"/>
      <c r="Q127" s="313"/>
      <c r="R127" s="313"/>
      <c r="S127" s="313"/>
      <c r="V127" s="119"/>
      <c r="W127" s="119"/>
    </row>
    <row r="128" spans="22:23" s="141" customFormat="1" ht="18">
      <c r="V128" s="119"/>
      <c r="W128" s="119"/>
    </row>
    <row r="129" spans="22:23" s="141" customFormat="1" ht="18">
      <c r="V129" s="119"/>
      <c r="W129" s="119"/>
    </row>
    <row r="130" spans="3:23" s="141" customFormat="1" ht="18">
      <c r="C130" s="318"/>
      <c r="V130" s="119"/>
      <c r="W130" s="119"/>
    </row>
    <row r="131" spans="22:23" s="141" customFormat="1" ht="18">
      <c r="V131" s="119"/>
      <c r="W131" s="119"/>
    </row>
    <row r="132" spans="22:23" s="141" customFormat="1" ht="18">
      <c r="V132" s="119"/>
      <c r="W132" s="119"/>
    </row>
    <row r="133" spans="22:23" s="141" customFormat="1" ht="18">
      <c r="V133" s="119"/>
      <c r="W133" s="119"/>
    </row>
    <row r="134" spans="22:23" s="141" customFormat="1" ht="18">
      <c r="V134" s="119"/>
      <c r="W134" s="119"/>
    </row>
    <row r="135" spans="22:23" s="141" customFormat="1" ht="18">
      <c r="V135" s="119"/>
      <c r="W135" s="119"/>
    </row>
    <row r="136" spans="22:23" s="141" customFormat="1" ht="18">
      <c r="V136" s="119"/>
      <c r="W136" s="119"/>
    </row>
    <row r="137" spans="22:23" s="141" customFormat="1" ht="18">
      <c r="V137" s="119"/>
      <c r="W137" s="119"/>
    </row>
    <row r="138" spans="22:23" s="141" customFormat="1" ht="18">
      <c r="V138" s="119"/>
      <c r="W138" s="119"/>
    </row>
    <row r="139" spans="22:23" s="141" customFormat="1" ht="18">
      <c r="V139" s="119"/>
      <c r="W139" s="119"/>
    </row>
    <row r="140" spans="22:23" s="141" customFormat="1" ht="18">
      <c r="V140" s="119"/>
      <c r="W140" s="119"/>
    </row>
    <row r="141" spans="22:23" s="141" customFormat="1" ht="18">
      <c r="V141" s="119"/>
      <c r="W141" s="119"/>
    </row>
    <row r="142" spans="22:23" s="141" customFormat="1" ht="18">
      <c r="V142" s="119"/>
      <c r="W142" s="119"/>
    </row>
    <row r="143" spans="22:23" s="141" customFormat="1" ht="18">
      <c r="V143" s="119"/>
      <c r="W143" s="119"/>
    </row>
    <row r="144" spans="22:23" s="141" customFormat="1" ht="18">
      <c r="V144" s="119"/>
      <c r="W144" s="119"/>
    </row>
    <row r="145" spans="22:23" s="141" customFormat="1" ht="18">
      <c r="V145" s="119"/>
      <c r="W145" s="119"/>
    </row>
    <row r="146" spans="22:23" s="141" customFormat="1" ht="18">
      <c r="V146" s="119"/>
      <c r="W146" s="119"/>
    </row>
    <row r="147" spans="22:23" s="141" customFormat="1" ht="18">
      <c r="V147" s="119"/>
      <c r="W147" s="119"/>
    </row>
    <row r="148" spans="22:23" s="141" customFormat="1" ht="18">
      <c r="V148" s="119"/>
      <c r="W148" s="119"/>
    </row>
    <row r="149" spans="22:23" s="141" customFormat="1" ht="18">
      <c r="V149" s="119"/>
      <c r="W149" s="119"/>
    </row>
    <row r="150" spans="22:23" s="141" customFormat="1" ht="18">
      <c r="V150" s="119"/>
      <c r="W150" s="119"/>
    </row>
    <row r="151" spans="22:23" s="141" customFormat="1" ht="18">
      <c r="V151" s="119"/>
      <c r="W151" s="119"/>
    </row>
    <row r="152" spans="22:23" s="141" customFormat="1" ht="18">
      <c r="V152" s="119"/>
      <c r="W152" s="119"/>
    </row>
    <row r="153" spans="22:23" s="141" customFormat="1" ht="18">
      <c r="V153" s="119"/>
      <c r="W153" s="119"/>
    </row>
    <row r="154" spans="22:23" s="141" customFormat="1" ht="18">
      <c r="V154" s="119"/>
      <c r="W154" s="119"/>
    </row>
    <row r="155" spans="22:23" s="141" customFormat="1" ht="18">
      <c r="V155" s="119"/>
      <c r="W155" s="119"/>
    </row>
    <row r="156" spans="22:23" s="141" customFormat="1" ht="18">
      <c r="V156" s="119"/>
      <c r="W156" s="119"/>
    </row>
    <row r="157" spans="22:23" s="141" customFormat="1" ht="18">
      <c r="V157" s="119"/>
      <c r="W157" s="119"/>
    </row>
    <row r="158" spans="22:23" s="141" customFormat="1" ht="18">
      <c r="V158" s="119"/>
      <c r="W158" s="119"/>
    </row>
    <row r="159" spans="22:23" s="141" customFormat="1" ht="18">
      <c r="V159" s="119"/>
      <c r="W159" s="119"/>
    </row>
    <row r="160" spans="22:23" s="141" customFormat="1" ht="18">
      <c r="V160" s="119"/>
      <c r="W160" s="119"/>
    </row>
    <row r="161" spans="22:23" s="141" customFormat="1" ht="18">
      <c r="V161" s="119"/>
      <c r="W161" s="119"/>
    </row>
    <row r="162" spans="22:23" s="141" customFormat="1" ht="18">
      <c r="V162" s="119"/>
      <c r="W162" s="119"/>
    </row>
    <row r="163" spans="22:23" s="141" customFormat="1" ht="18">
      <c r="V163" s="119"/>
      <c r="W163" s="119"/>
    </row>
    <row r="164" spans="22:23" s="141" customFormat="1" ht="18">
      <c r="V164" s="119"/>
      <c r="W164" s="119"/>
    </row>
    <row r="165" spans="22:23" s="141" customFormat="1" ht="18">
      <c r="V165" s="119"/>
      <c r="W165" s="119"/>
    </row>
    <row r="166" spans="22:23" s="141" customFormat="1" ht="18">
      <c r="V166" s="119"/>
      <c r="W166" s="119"/>
    </row>
    <row r="167" spans="22:23" s="141" customFormat="1" ht="18">
      <c r="V167" s="119"/>
      <c r="W167" s="119"/>
    </row>
    <row r="168" spans="22:23" s="141" customFormat="1" ht="18">
      <c r="V168" s="119"/>
      <c r="W168" s="119"/>
    </row>
    <row r="169" spans="22:23" s="141" customFormat="1" ht="18">
      <c r="V169" s="119"/>
      <c r="W169" s="119"/>
    </row>
    <row r="170" spans="22:23" s="141" customFormat="1" ht="18">
      <c r="V170" s="119"/>
      <c r="W170" s="119"/>
    </row>
    <row r="171" spans="22:23" s="141" customFormat="1" ht="18">
      <c r="V171" s="119"/>
      <c r="W171" s="119"/>
    </row>
    <row r="172" spans="22:23" s="141" customFormat="1" ht="18">
      <c r="V172" s="119"/>
      <c r="W172" s="119"/>
    </row>
    <row r="173" spans="22:23" s="141" customFormat="1" ht="18">
      <c r="V173" s="119"/>
      <c r="W173" s="119"/>
    </row>
    <row r="174" spans="22:23" s="141" customFormat="1" ht="18">
      <c r="V174" s="119"/>
      <c r="W174" s="119"/>
    </row>
    <row r="175" spans="22:23" s="141" customFormat="1" ht="18">
      <c r="V175" s="119"/>
      <c r="W175" s="119"/>
    </row>
    <row r="176" spans="22:23" s="141" customFormat="1" ht="18">
      <c r="V176" s="119"/>
      <c r="W176" s="119"/>
    </row>
    <row r="177" spans="22:23" s="141" customFormat="1" ht="18">
      <c r="V177" s="119"/>
      <c r="W177" s="119"/>
    </row>
    <row r="178" spans="22:23" s="141" customFormat="1" ht="18">
      <c r="V178" s="119"/>
      <c r="W178" s="119"/>
    </row>
    <row r="179" spans="22:23" s="141" customFormat="1" ht="18">
      <c r="V179" s="119"/>
      <c r="W179" s="119"/>
    </row>
    <row r="180" spans="22:23" s="141" customFormat="1" ht="18">
      <c r="V180" s="119"/>
      <c r="W180" s="119"/>
    </row>
    <row r="181" spans="22:23" s="141" customFormat="1" ht="18">
      <c r="V181" s="119"/>
      <c r="W181" s="119"/>
    </row>
    <row r="182" spans="22:23" s="141" customFormat="1" ht="18">
      <c r="V182" s="119"/>
      <c r="W182" s="119"/>
    </row>
    <row r="183" spans="22:23" s="141" customFormat="1" ht="18">
      <c r="V183" s="119"/>
      <c r="W183" s="119"/>
    </row>
    <row r="184" spans="22:23" s="141" customFormat="1" ht="18">
      <c r="V184" s="119"/>
      <c r="W184" s="119"/>
    </row>
    <row r="185" spans="22:23" s="141" customFormat="1" ht="18">
      <c r="V185" s="119"/>
      <c r="W185" s="119"/>
    </row>
    <row r="186" spans="22:23" s="141" customFormat="1" ht="18">
      <c r="V186" s="119"/>
      <c r="W186" s="119"/>
    </row>
    <row r="187" spans="22:23" s="141" customFormat="1" ht="18">
      <c r="V187" s="119"/>
      <c r="W187" s="119"/>
    </row>
    <row r="188" spans="22:23" s="141" customFormat="1" ht="18">
      <c r="V188" s="119"/>
      <c r="W188" s="119"/>
    </row>
    <row r="189" spans="22:23" s="141" customFormat="1" ht="18">
      <c r="V189" s="119"/>
      <c r="W189" s="119"/>
    </row>
    <row r="190" spans="22:23" s="141" customFormat="1" ht="18">
      <c r="V190" s="119"/>
      <c r="W190" s="119"/>
    </row>
    <row r="191" spans="22:23" s="141" customFormat="1" ht="18">
      <c r="V191" s="119"/>
      <c r="W191" s="119"/>
    </row>
    <row r="192" spans="22:23" s="141" customFormat="1" ht="18">
      <c r="V192" s="119"/>
      <c r="W192" s="119"/>
    </row>
    <row r="193" spans="22:23" s="141" customFormat="1" ht="18">
      <c r="V193" s="119"/>
      <c r="W193" s="119"/>
    </row>
    <row r="194" spans="22:23" s="141" customFormat="1" ht="18">
      <c r="V194" s="119"/>
      <c r="W194" s="119"/>
    </row>
    <row r="195" spans="22:23" s="141" customFormat="1" ht="18">
      <c r="V195" s="119"/>
      <c r="W195" s="119"/>
    </row>
    <row r="196" spans="22:23" s="141" customFormat="1" ht="18">
      <c r="V196" s="119"/>
      <c r="W196" s="119"/>
    </row>
    <row r="197" spans="22:23" s="141" customFormat="1" ht="18">
      <c r="V197" s="119"/>
      <c r="W197" s="119"/>
    </row>
    <row r="198" spans="22:23" s="141" customFormat="1" ht="18">
      <c r="V198" s="119"/>
      <c r="W198" s="119"/>
    </row>
  </sheetData>
  <mergeCells count="39">
    <mergeCell ref="A36:B36"/>
    <mergeCell ref="C36:K36"/>
    <mergeCell ref="A37:A42"/>
    <mergeCell ref="B37:B42"/>
    <mergeCell ref="C37:E38"/>
    <mergeCell ref="G37:K37"/>
    <mergeCell ref="C39:C42"/>
    <mergeCell ref="D39:D42"/>
    <mergeCell ref="F37:F42"/>
    <mergeCell ref="G125:I125"/>
    <mergeCell ref="A43:S43"/>
    <mergeCell ref="E39:E42"/>
    <mergeCell ref="I39:I42"/>
    <mergeCell ref="A112:B112"/>
    <mergeCell ref="A67:K67"/>
    <mergeCell ref="A101:S101"/>
    <mergeCell ref="A68:S68"/>
    <mergeCell ref="A107:A111"/>
    <mergeCell ref="G122:I122"/>
    <mergeCell ref="A113:B113"/>
    <mergeCell ref="A44:S44"/>
    <mergeCell ref="A49:S49"/>
    <mergeCell ref="A58:S58"/>
    <mergeCell ref="A84:S84"/>
    <mergeCell ref="A92:S92"/>
    <mergeCell ref="L37:S37"/>
    <mergeCell ref="G38:G42"/>
    <mergeCell ref="N38:O38"/>
    <mergeCell ref="P38:Q38"/>
    <mergeCell ref="R38:S38"/>
    <mergeCell ref="H39:H42"/>
    <mergeCell ref="H38:I38"/>
    <mergeCell ref="J38:J42"/>
    <mergeCell ref="K38:K42"/>
    <mergeCell ref="L38:M38"/>
    <mergeCell ref="L42:S42"/>
    <mergeCell ref="K121:S121"/>
    <mergeCell ref="I119:S119"/>
    <mergeCell ref="G120:I120"/>
  </mergeCells>
  <printOptions horizontalCentered="1"/>
  <pageMargins left="0" right="0" top="0.7874015748031497" bottom="0" header="0" footer="0"/>
  <pageSetup horizontalDpi="300" verticalDpi="300" orientation="portrait" paperSize="8" scale="56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2012-03-05T09:59:36Z</cp:lastPrinted>
  <dcterms:created xsi:type="dcterms:W3CDTF">1999-10-15T08:56:30Z</dcterms:created>
  <dcterms:modified xsi:type="dcterms:W3CDTF">2012-03-05T09:59:46Z</dcterms:modified>
  <cp:category/>
  <cp:version/>
  <cp:contentType/>
  <cp:contentStatus/>
</cp:coreProperties>
</file>